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75" windowWidth="21075" windowHeight="9270"/>
  </bookViews>
  <sheets>
    <sheet name="PSQ" sheetId="1" r:id="rId1"/>
  </sheets>
  <definedNames>
    <definedName name="_xlnm._FilterDatabase" localSheetId="0" hidden="1">PSQ!$A$8:$G$153</definedName>
    <definedName name="AAAAAAAAAAAAAAA" localSheetId="0">#REF!</definedName>
    <definedName name="AAAAAAAAAAAAAAA">#REF!</definedName>
    <definedName name="_xlnm.Print_Area" localSheetId="0">PSQ!$A$1:$I$160</definedName>
    <definedName name="Excel_BuiltIn_Print_Area_1">"$#REF!.$A$1:$H$113"</definedName>
    <definedName name="Excel_BuiltIn_Print_Area_10" localSheetId="0">#REF!</definedName>
    <definedName name="Excel_BuiltIn_Print_Area_10">#REF!</definedName>
    <definedName name="Excel_BuiltIn_Print_Area_11">"$#REF!.$A$1:$H$120"</definedName>
    <definedName name="Excel_BuiltIn_Print_Area_2">"$#REF!.$A$1:$H$111"</definedName>
    <definedName name="Excel_BuiltIn_Print_Area_8">"$#REF!.$A$1:$H$112"</definedName>
    <definedName name="Excel_BuiltIn_Print_Titles_1">"$#REF!.$A$1:$IV$7"</definedName>
    <definedName name="Excel_BuiltIn_Print_Titles_11">"$#REF!.$A$1:$IV$7"</definedName>
    <definedName name="Excel_BuiltIn_Print_Titles_2">"$#REF!.$A$1:$IV$7"</definedName>
    <definedName name="Excel_BuiltIn_Print_Titles_8">"$#REF!.$A$1:$IV$7"</definedName>
    <definedName name="_xlnm.Print_Titles" localSheetId="0">PSQ!$1:$7</definedName>
  </definedNames>
  <calcPr calcId="125725"/>
</workbook>
</file>

<file path=xl/calcChain.xml><?xml version="1.0" encoding="utf-8"?>
<calcChain xmlns="http://schemas.openxmlformats.org/spreadsheetml/2006/main">
  <c r="E156" i="1"/>
  <c r="H153"/>
  <c r="F153"/>
  <c r="D82"/>
  <c r="D51"/>
  <c r="D50"/>
  <c r="D49"/>
  <c r="D48"/>
  <c r="D47"/>
  <c r="D45"/>
  <c r="D44"/>
  <c r="D43"/>
  <c r="D42"/>
  <c r="D41"/>
  <c r="D38"/>
  <c r="D37"/>
  <c r="D35"/>
  <c r="D34"/>
  <c r="D33"/>
  <c r="D31"/>
  <c r="D29"/>
  <c r="H10"/>
  <c r="H9"/>
  <c r="H8"/>
  <c r="H156" s="1"/>
  <c r="E158" l="1"/>
</calcChain>
</file>

<file path=xl/sharedStrings.xml><?xml version="1.0" encoding="utf-8"?>
<sst xmlns="http://schemas.openxmlformats.org/spreadsheetml/2006/main" count="385" uniqueCount="270">
  <si>
    <t>ORÇAMENTO: GL.25/700.91/00836/00</t>
  </si>
  <si>
    <t>DATA BASE:</t>
  </si>
  <si>
    <t>DATA: 23 DE SETEMBRO DE 2011</t>
  </si>
  <si>
    <t>OBRA/SERVIÇO:  OBRA/SERVIÇO:  Fornecimento, instalação, inclusive das infraestruturas, teste e colocação em operação de equipamentos de controle da área de movimento de pistas e pátios, tipo sistema de orientação e controle de movimentação em superfície (SMGCS) do Aeroporto do Galeão - Rio de janeiro - RJ.</t>
  </si>
  <si>
    <t>CÓDIGO</t>
  </si>
  <si>
    <t>DESCRIÇÃO</t>
  </si>
  <si>
    <t>UNIDADE</t>
  </si>
  <si>
    <t>QUANTIDADE</t>
  </si>
  <si>
    <t>PREÇO EM REAIS (R$)</t>
  </si>
  <si>
    <t>PREÇO EM DÓLARES ($)</t>
  </si>
  <si>
    <t>ÍNDICES DE REAJUSTAMENTOS</t>
  </si>
  <si>
    <t>PREÇO UNITÁRIO</t>
  </si>
  <si>
    <t>PREÇO TOTAL</t>
  </si>
  <si>
    <t>SERVIÇOS PRELIMINARES</t>
  </si>
  <si>
    <t>CANTEIRO DE OBRAS</t>
  </si>
  <si>
    <t xml:space="preserve"> </t>
  </si>
  <si>
    <t>CONSTRUÇÕES PROVISÓRIAS</t>
  </si>
  <si>
    <t>1.1</t>
  </si>
  <si>
    <t>Almoxarifado.</t>
  </si>
  <si>
    <t>cj</t>
  </si>
  <si>
    <t>1.2</t>
  </si>
  <si>
    <t>Escritório.</t>
  </si>
  <si>
    <t>1.3</t>
  </si>
  <si>
    <t>Sanitário/Vestiário.</t>
  </si>
  <si>
    <t>1.4</t>
  </si>
  <si>
    <t>Ligação provisória de água</t>
  </si>
  <si>
    <t>1.5</t>
  </si>
  <si>
    <t>Ligação provisória de energia elétrica.</t>
  </si>
  <si>
    <t>1.6</t>
  </si>
  <si>
    <t>Ligação provisória de esgoto.</t>
  </si>
  <si>
    <t>SINALIZAÇÃO</t>
  </si>
  <si>
    <t>2.1</t>
  </si>
  <si>
    <t>Placa de obra (1,50x2,00 m) - inclusive estrutura.</t>
  </si>
  <si>
    <t>SERVIÇOS COMPLEMENTARES</t>
  </si>
  <si>
    <t>3.1</t>
  </si>
  <si>
    <t>Mobilização</t>
  </si>
  <si>
    <t>3.2</t>
  </si>
  <si>
    <t>Desmobilização</t>
  </si>
  <si>
    <t>ADMINISTRAÇÃO LOCAL E OPERAÇÃO DO CANTEIRO</t>
  </si>
  <si>
    <t>4.1</t>
  </si>
  <si>
    <t>Operação e manutenção de Canteiro de Obra</t>
  </si>
  <si>
    <t>mês</t>
  </si>
  <si>
    <t>4.2</t>
  </si>
  <si>
    <t>Adiministração local</t>
  </si>
  <si>
    <t>SERVIÇOS GERAIS</t>
  </si>
  <si>
    <t>5.1</t>
  </si>
  <si>
    <t>Seguro para danos pessoais no valor de R$ 1.000.000,00</t>
  </si>
  <si>
    <t>5.2</t>
  </si>
  <si>
    <t>Seguro para danos materiais no valor de R$ 1.000.000,00</t>
  </si>
  <si>
    <t>SERVIÇOS INICIAIS</t>
  </si>
  <si>
    <t>6.1</t>
  </si>
  <si>
    <t>Locação de Obra</t>
  </si>
  <si>
    <t>m²</t>
  </si>
  <si>
    <t>FUNDAÇÕES</t>
  </si>
  <si>
    <t>7.1</t>
  </si>
  <si>
    <t>Escavação para Tubulão</t>
  </si>
  <si>
    <t>m³</t>
  </si>
  <si>
    <t>CONCRETO ARMADO</t>
  </si>
  <si>
    <t>8.1</t>
  </si>
  <si>
    <t>Fornecimento, Lançamento e Adensamento de Concreto fck=25,0 Mpa</t>
  </si>
  <si>
    <t>8.2</t>
  </si>
  <si>
    <t>Fornecimento, Lançamento de Armadura CA 50 / CA 60</t>
  </si>
  <si>
    <t>kg</t>
  </si>
  <si>
    <t>8.3</t>
  </si>
  <si>
    <t>Fornecimento e execução de fôrma em madeira</t>
  </si>
  <si>
    <t>PROTEÇÃO DO SÍTIO DO RADAR</t>
  </si>
  <si>
    <t>9.1</t>
  </si>
  <si>
    <t>Fornecimento e execução de alambrado tipo tela h=2,30</t>
  </si>
  <si>
    <t>9.2</t>
  </si>
  <si>
    <t>Fornecimento e instalação de portão com duas folhas, com tela, de 2,00x2,30 (LxH) com defensa de 40 cm em arape farpado.</t>
  </si>
  <si>
    <t>m</t>
  </si>
  <si>
    <t>SERVIÇOS DE INFRA-ESTRUTURA CIVIL</t>
  </si>
  <si>
    <t>BASE SUBESTAÇÃO BLINDADA ELEVADORA E ABAIXADORA</t>
  </si>
  <si>
    <t>10.1</t>
  </si>
  <si>
    <t>Regularização e compactação de terreno</t>
  </si>
  <si>
    <t>10.2</t>
  </si>
  <si>
    <t>Lastro de concreto magro</t>
  </si>
  <si>
    <t>10.3</t>
  </si>
  <si>
    <r>
      <t xml:space="preserve">Fornecimento e execução de armadura CA50 </t>
    </r>
    <r>
      <rPr>
        <sz val="10"/>
        <color indexed="8"/>
        <rFont val="Arial"/>
        <family val="2"/>
      </rPr>
      <t>Ø 6,3</t>
    </r>
  </si>
  <si>
    <t>10.4</t>
  </si>
  <si>
    <t>10.5</t>
  </si>
  <si>
    <t>BASE CONTAINER SHELTER</t>
  </si>
  <si>
    <t>10.6</t>
  </si>
  <si>
    <t>10.7</t>
  </si>
  <si>
    <t>10.8</t>
  </si>
  <si>
    <t>10.9</t>
  </si>
  <si>
    <t>10.10</t>
  </si>
  <si>
    <t>LINHA DE DUTOS</t>
  </si>
  <si>
    <t>10.11</t>
  </si>
  <si>
    <t xml:space="preserve"> Fornecimento de materiais e construção de linha de dutos com 2 tubos de 4" (100mm) PEAD (Polietileno de Alta Densidade), corrugado helicoidal, antichama, processo destrutivo.</t>
  </si>
  <si>
    <t>CAIXA DE INSPEÇÃO</t>
  </si>
  <si>
    <t>10.12</t>
  </si>
  <si>
    <t>Construção de caixa de inspeção de concreto armado com dimensões internas 1,20x1,20x1,30m, com tampa de ferro fundido articulável de diâmetro 55cm, conforme NBR 10160, NBR 14039 e desenho referencial GE.01/100.27/01010/03 .</t>
  </si>
  <si>
    <t>un</t>
  </si>
  <si>
    <t xml:space="preserve"> EQUIPAMENTOS E SERVIÇOS IMPORTADOS</t>
  </si>
  <si>
    <t>11.1</t>
  </si>
  <si>
    <t>Fornecimento do Sistema RADAR de Superfície - SMGCS incluindo subsistemas de transmissão / recepção / processamento de dados RADAR (redundantes -principal/reserva - automático), antena, servidores de dados para visualização (p/ Sala Técnica), duas estações de trabalho para gravação e visualização de dados (p/ Sala técnica), uma estação de trabalho para configuração / monitoração / controle / manutenção do Sistema (p/ Sala Técnica), visualização com duas estações de trabalho com monitor LCD touch screen de 20" com teclado e mouse (p/ Torre de Controle), conforme Especificações Técnicas constante do Edital.</t>
  </si>
  <si>
    <t>11.3</t>
  </si>
  <si>
    <t>Fornecimento da Estrutura Metálica para Suporte da Antena incluindo escada e para-raios</t>
  </si>
  <si>
    <t>11.5</t>
  </si>
  <si>
    <t>Fornecimento do Contêiner Metálico com Instalações Elétricas Prediais, Unidade de Temporização de Ar Condicionados, de acordo com os fabricantes.</t>
  </si>
  <si>
    <t>11.7</t>
  </si>
  <si>
    <t>Fornecimento do Terminal  Portátil de Manutenção e Monitoração.</t>
  </si>
  <si>
    <t>11.9</t>
  </si>
  <si>
    <t>Fornecimento de Equipamentos Transponders para Instalação Veicular</t>
  </si>
  <si>
    <t>11.11</t>
  </si>
  <si>
    <t>Frete Internacional</t>
  </si>
  <si>
    <t>11.12</t>
  </si>
  <si>
    <t>Desembaraço do sistema de radar</t>
  </si>
  <si>
    <t xml:space="preserve"> EQUIPAMENTOS E SERVIÇOS NACIONAIS</t>
  </si>
  <si>
    <t>12.1</t>
  </si>
  <si>
    <t>Instalação, Testes e Comissionamento do Contêiner Metálico com Instalações Elétricas Prediais, Unidade de Temporização de Ar Condicionados, 2 (dois) Sistemas Climatização de Ar Condicionados tipo janela de 18.000 Btu e Proteção Contra Sobretensão para os equipamentos, conforme Manual do Fabricante e Especificações Técnicas constante do Edital.</t>
  </si>
  <si>
    <t>sv</t>
  </si>
  <si>
    <t>12.2</t>
  </si>
  <si>
    <t>Instalação, teste e comissionamento da Estrutura Metálica de Suporte da Antena</t>
  </si>
  <si>
    <t>12.3</t>
  </si>
  <si>
    <t xml:space="preserve">Instalação do Sistema RADAR de Superfície - SMGCS e do Terminal Portátil de Manutenção e Monitoração, conforme Manual do Fabricante e Especificações Técnicas constante do Edital. </t>
  </si>
  <si>
    <t>12.4</t>
  </si>
  <si>
    <t>Fornecimento, instalação, teste e comissionamento do Subsistema de Energia de Emergência do shelter (UPS), conforme Manual do Fabricante e Especificações Técnicas constante do Edital.</t>
  </si>
  <si>
    <t>12.5</t>
  </si>
  <si>
    <t>Execução de serviços de instalação e interligação de todos os componentes integrantes do Sistema RADAR de Superfície - SMGCS e integração hardware / software do mesmo</t>
  </si>
  <si>
    <t>12.6</t>
  </si>
  <si>
    <t>Execução de serviços de integração do Sistema RADAR de Superfície - SMGCS com o Sistema Integrado de Torre do DECEA existente na TWR do Aeroporto do Galeão</t>
  </si>
  <si>
    <t>12.7</t>
  </si>
  <si>
    <t>Execução de serviços de testes e comissionamento do Sistema RADAR de Superfície - SMGCS  e do Terminal de Manutenção e Monitoração, conforme Manual do Fabricante e Especificações Técnicas constante do Edital.</t>
  </si>
  <si>
    <t xml:space="preserve">EQUIPAMENTOS E INSTALAÇÕES ELETRÔNICAS: </t>
  </si>
  <si>
    <t>13.1</t>
  </si>
  <si>
    <t xml:space="preserve"> Fornecimento, Instalação, Testes e Comissionamento de Rádio Transceptor Digital com respectiva antena, Homologados pela ANATEL, na configuração 1+1 (Warm standby), operando no modo full duplex  em 24/48 VCC ou 220 VCA, para interligação entre o sítio RADAR e o Prédio da TWR                                                               </t>
  </si>
  <si>
    <t>13.2</t>
  </si>
  <si>
    <t>Fornecimento, instalação, terminação, teste e comissionamento de condutor ótico com 8 fibras do tipo monomodo</t>
  </si>
  <si>
    <t>ENERGIZAÇÃO</t>
  </si>
  <si>
    <t>14.1</t>
  </si>
  <si>
    <t>Alimentar os equipamentos com ramal monofásico, cabo unipolar 10mm², instalação em duto e canaleta embutida no piso,  exclusivo BT 220V (F+N+T) da rede elétrica do QESH do contêiner.</t>
  </si>
  <si>
    <t>14.2</t>
  </si>
  <si>
    <t>Alimentar o Subsistema  de Antena cabo unipolar 10mm², instalação em esteira e conduite.</t>
  </si>
  <si>
    <t>ELÉTRICA</t>
  </si>
  <si>
    <t>SUBESTAÇÕES BLINDADAS</t>
  </si>
  <si>
    <t>15.1</t>
  </si>
  <si>
    <t>Fornecimento e instalação de Subestação  Blindada Elevadora 15kVA,3F, 380V-220V ou 220-127V/4160V, uso ao tempo, conforme NBR IEC 62271-200, NBR 5410 e NBR 14039.</t>
  </si>
  <si>
    <t>15.2</t>
  </si>
  <si>
    <t>Fornecimento e instalação de Subestação  Blindada  Abaixadora 15kVA,3F, 4160V / 380-220V, uso ao tempo, conforme NBR IEC 62271200, NBR 5410 e NBR 14039.</t>
  </si>
  <si>
    <t>15.3</t>
  </si>
  <si>
    <t>Fornecimento e instalação de Cabo unipolar 10mm², isolamento em PVC para 0.6/1KV e capa PVC, instalação em duto e canaleta embutida no piso, com Certificação de Conformidade do INMETRO, conforme NBR 7288 e NBR 5410.</t>
  </si>
  <si>
    <t>15.4</t>
  </si>
  <si>
    <t>Fornecimento e instalação de Disjuntor tripolar, termomagnético em caixa moldada, tensão nominal 380V, corrente nominal 50 A a 30°C, freqüência nominal 50/60Hz, capacidade de interrupção 10KA em 380V, conforme NBR IEC 60947-2 e NBR 5410.</t>
  </si>
  <si>
    <t>15.5</t>
  </si>
  <si>
    <t>Fornecimento e instalação de Conector mecânico terminal em cobre estanhado para cabo 10mm², conforme NBR 5370 e NBR 5410.</t>
  </si>
  <si>
    <t>REDE MT</t>
  </si>
  <si>
    <t>16.1</t>
  </si>
  <si>
    <t>Fornecimento e instalação de Cabo de cobre singelo 10mm², isolamento EPR para 3.6/6.0 KV sem blindagem metálica e capa em PVC, conforme NBR 7732, NBR 7733 e NBR 14039.</t>
  </si>
  <si>
    <t>16.2</t>
  </si>
  <si>
    <t>16.3</t>
  </si>
  <si>
    <t>Fornecimento e instalação de KIT conector com plug e receptáculo, 5KV, 20A, para cabo 10mm², conforme norma FAA - AC 150/5345-26C, NBR 7733 e NBR 14039.</t>
  </si>
  <si>
    <t>16.4</t>
  </si>
  <si>
    <t>Fornecimento e instalação de Mufla terminal  termocontrátil unipolar de uso externo de 3,6/6kV  para cabo 10mm²,EPR 3,6/6kV, com acessórios de instalação, conforme norma IEEE-48 e NBR 14039.</t>
  </si>
  <si>
    <t xml:space="preserve">ILUMINAÇÃO EXTERNA DO SÍTIO </t>
  </si>
  <si>
    <t>17.1</t>
  </si>
  <si>
    <t>Fornecimento e instalação de Luminária Refletor com uma lâmpada  de valor metálico de 250W/220V para uso ao tempo e fixação na estrutura inferior do plano terra do Counterpoise, referência Tecnowatt, modelo PR-40, conforme NBR 5410.</t>
  </si>
  <si>
    <t>17.2</t>
  </si>
  <si>
    <t>Fornecimento e instalação de Cabo unipolar 2,5mm², isolamento em PVC para 0,6/1 KV, instalação em eletoduto, com Certificação de Conformidade do INMETRO, conforme  NBR 7288 e NBR 5410.</t>
  </si>
  <si>
    <t>17.3</t>
  </si>
  <si>
    <t>Fornecimento e instalação de Eletroduto rígido com costura NBR 5598, diâmetro nominal  3/4"(19mm), pesado, galvanizado por imersão a quente, com extremidade roscada BSP, com luva em uma das extremidades, instalação aparente ao tempo,conforme NBR 5410.</t>
  </si>
  <si>
    <t>17.4</t>
  </si>
  <si>
    <t xml:space="preserve">Fornecimento e instalação de Caixa de passagem em alumínio tipo DAILET, configuração C,  ¾” conforme NBR 5410, instalação ao tempo. </t>
  </si>
  <si>
    <t>17.5</t>
  </si>
  <si>
    <t>Fornecimento e instalação de Caixa de passagem em alumínio tipo DAILET, configuração TB,  ¾”, conforme NBR 5410,  instalação ao tempo.</t>
  </si>
  <si>
    <t>PROTEÇÃO CONTRA SOBRETENSÃO</t>
  </si>
  <si>
    <t>SPDA E EQUIPOTENCIALIZAÇÃO DE SUBESTAÇÕES BLINDADAS, CONTÊINER E ESTRUTURA DE SUPORTE DA ANTENA</t>
  </si>
  <si>
    <t>18.1</t>
  </si>
  <si>
    <t>Fornecimento e Instalação Cabo de cobre nu de 50mm² , têmpera meio dura, conforme NBR 6524 e NBR 5419.</t>
  </si>
  <si>
    <t>18.2</t>
  </si>
  <si>
    <t>Fornecimento e Instalação Cabo de cobre nu de 35mm² , têmpera meio dura, conforme NBR 6524 e NBR 5419.</t>
  </si>
  <si>
    <t>18.3</t>
  </si>
  <si>
    <t>Execução de solda exotérmica de cabos  derivação 50mm² x 35mm²,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</si>
  <si>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18.4</t>
  </si>
  <si>
    <t>Execução de solda exotérmica de cabos  derivação 50mm² x 50mm²,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</si>
  <si>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18.5</t>
  </si>
  <si>
    <t>Fornecimento e instalação de Conector mecânico terminal de cobre estanhado para cabo de 35 mm², conforme NBR 5370 e NBR 5419.</t>
  </si>
  <si>
    <t>18.6</t>
  </si>
  <si>
    <t>Fornecimento e instalação de Conector mecânico terminal de cobre estanhado para cabo de 35 mm², conforme NBR 5370 e NBR 5419</t>
  </si>
  <si>
    <t>18.7</t>
  </si>
  <si>
    <t>Fornecimento e instalação de Conector mecânico terminal de cobre estanhado para cabo de 50 mm², conforme NBR 5370 e NBR 5419</t>
  </si>
  <si>
    <t>18.8</t>
  </si>
  <si>
    <t>Fornecimento e instalação de Conector mecânico parafuso fendido de cobre estanhado para cabo de 25 mm², conforme NBR 5370 e NBR 5419.</t>
  </si>
  <si>
    <t>18.9</t>
  </si>
  <si>
    <t>Fornecimento e instalação de Conector mecânico bimetálico para cabo 35mm², conforme NBR 5419.</t>
  </si>
  <si>
    <t>ATERRAMENTO</t>
  </si>
  <si>
    <t>SISTEMA DE  ATERRAMENTO  DO SISTEMA DE ANTENA</t>
  </si>
  <si>
    <t>19.1</t>
  </si>
  <si>
    <t>Realização de estratificação do solo no sítio RADAR,  para levantamento de resistividade, incluindo emissão de relatório técnico.</t>
  </si>
  <si>
    <t>19.2</t>
  </si>
  <si>
    <t xml:space="preserve">Fornecimento e instalação de Haste de aterramento em aço-cobreada  5/8" x 3m,conforme NBR 13571 e NBR 5419. </t>
  </si>
  <si>
    <t>19.3</t>
  </si>
  <si>
    <t>Fornecimento e instalação de Cabo de cobre nu de 50mm² , têmpera meio dura, conforme NBR 6524 e NBR 5419.</t>
  </si>
  <si>
    <t>19.4</t>
  </si>
  <si>
    <t>Execução de solda exotérmica cabo terminal 50mm² x haste  5/8",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</si>
  <si>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19.5</t>
  </si>
  <si>
    <t>Execução de solda exotérmica de cabos  50mm² , configuração "T",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</si>
  <si>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19.6</t>
  </si>
  <si>
    <t>Execução de solda exotérmica de cabos  50mm² , configuração "X", conforme NBR 5419, e cuja execução de soldadeverá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</si>
  <si>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19.7</t>
  </si>
  <si>
    <t>19.8</t>
  </si>
  <si>
    <t>Execução de solda exotérmica de união de cabos  50mm²,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</si>
  <si>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19.9</t>
  </si>
  <si>
    <t>Fornecimento e instalação de Caixa de inspeção de aterramento tubo em PVC e tampa em ferro fundido, diâmetro 250mm, com carga máxima 100Kg,  conforme NBR 5419.</t>
  </si>
  <si>
    <t>19.10</t>
  </si>
  <si>
    <t>Fornecimento Brita n° 2</t>
  </si>
  <si>
    <t>ATERRAMENTO DO  CONTÊINER  E SUBESTAÇÃO BLINDADA ABAIXADORA.</t>
  </si>
  <si>
    <t>20.1</t>
  </si>
  <si>
    <t>20.2</t>
  </si>
  <si>
    <t>20.3</t>
  </si>
  <si>
    <t>20.4</t>
  </si>
  <si>
    <t>Execução de  solda exotérmica de união de cabos  50mm²,  conforme NBR 5419, e cuja execução de solda deverá garantir a conexão, segundo os itens de testes mecânico, resistência elétrica e curto-circuito da norma IEEE 837, com relatório de comprovação emitido por laboratório  acreditado em área de elétrica da RBLE do INMETRO ou Certificado de Conformidade do produto de reconhecimento do INMETRO.</t>
  </si>
  <si>
    <t>20.5</t>
  </si>
  <si>
    <t>DOCUMENTAÇÃO TÉCNICA</t>
  </si>
  <si>
    <t>RELATÓRIO TÉCNICO</t>
  </si>
  <si>
    <t>21.1</t>
  </si>
  <si>
    <t>Levantamento de dados em campo para avaliação da conformidade técnico-operacional dos locais previstos para a instalação e funcionamento do RADAR de Superfície - SMGCS e verificação da infra-estrutura civil, elétrica, aterramento e proteção contra sobretensões nos sítios de instalação dos equipamentos e emissão de relatório técnico consubstanciado.</t>
  </si>
  <si>
    <t>PROJETO EXECUTIVO</t>
  </si>
  <si>
    <t>22.1</t>
  </si>
  <si>
    <t>Elaboração, Aprovação e Fornecimento de Projeto Executivo, composto de 1 (um) desenho A0, 2 (dois) desenhos A2 e 12 (doze) desenhos A3, de acordo com as Especificações Técnicas do Projeto Básico</t>
  </si>
  <si>
    <t>COMO CONSTRUÍDO "AS BUILT"</t>
  </si>
  <si>
    <t>23.1</t>
  </si>
  <si>
    <t>Fundações das bases de Contêiners,  estrutura metálica e subestações elevadora e abaixadora</t>
  </si>
  <si>
    <t>23.2</t>
  </si>
  <si>
    <t>Caixa de inspeção da rede subterrânea</t>
  </si>
  <si>
    <t>23.3</t>
  </si>
  <si>
    <t>Linha de dutos da rede subterrânea</t>
  </si>
  <si>
    <t>23.4</t>
  </si>
  <si>
    <t>Instalações elétricas MT e BT, conforme ABNT NBR 14039 e  ABNT NBR 5410</t>
  </si>
  <si>
    <t>23.5</t>
  </si>
  <si>
    <t>Instalações SPDA e Aterramento, conforme ABNT NBR 5419</t>
  </si>
  <si>
    <t>23.6</t>
  </si>
  <si>
    <t>Instalações do RADAR  de Superfície - SMGCS</t>
  </si>
  <si>
    <t>MANUAIS DE COMISSIONAMENTOS</t>
  </si>
  <si>
    <t>24.1</t>
  </si>
  <si>
    <t>Infraestrutura elétrica de Instalações elétricas MT e BT, conforme ABNT NBR 14039 e  ABNT NBR 5410</t>
  </si>
  <si>
    <t>24.2</t>
  </si>
  <si>
    <t>Infraestrutura de  Instalações  SPDA e Aterramento, conforme ABNT NBR 5419</t>
  </si>
  <si>
    <t>24.3</t>
  </si>
  <si>
    <t xml:space="preserve">Infraestrutura de  Instalações </t>
  </si>
  <si>
    <t>CURSOS DE TREINAMENTO</t>
  </si>
  <si>
    <t>25.1</t>
  </si>
  <si>
    <t>Operação Básica, por localidade, conforme Especificações Técnicas deste projeto.</t>
  </si>
  <si>
    <t>25.2</t>
  </si>
  <si>
    <t>Manutenção Básica, por localidade, conforme Especificações Técnicas deste projeto.</t>
  </si>
  <si>
    <t>25.4</t>
  </si>
  <si>
    <t>Sistemas, conforme Especificações Técnicas deste projeto.</t>
  </si>
  <si>
    <t>COMISSIONAMENTOS</t>
  </si>
  <si>
    <t>26.1</t>
  </si>
  <si>
    <t>Comissionar e adequar as instalações elétricas MT , com documentação aprovada pela INFRAERO de acordo com capítulo 7 da NBR 14039/ABNT/2004 e ETG (item 14.</t>
  </si>
  <si>
    <t>26.2</t>
  </si>
  <si>
    <t>Comissionar e adequar as instalações elétricas BT, com documentação aprovada pela INFRAERO de acordo com capítulo 7 da NBR 5410/ABNT/2004 e ETG (item 14).</t>
  </si>
  <si>
    <t>26.3</t>
  </si>
  <si>
    <t>Comissionar e adequar a instalação do SPDA das estruturas da antena e Contêiner do RADAR de Superfície - SMGCS,  com documentação aprovada pela INFRAERO de acordo com capítulo 6 da NBR 5419/2005 e ETG (item 14), para preparação do processo de Declaração de Conformidade.</t>
  </si>
  <si>
    <t>26.4</t>
  </si>
  <si>
    <t>Comissionar e adequar a instalação do sistema RADAR de Superfície - SMGCS com documentação aprovada pela INFRAERO de acordo com Anexo 10 da ICAO/2006, bem como ETG (item 14)</t>
  </si>
  <si>
    <t>OPERAÇÃO E SUPORTE TÉCNICO ASSISTIDO</t>
  </si>
  <si>
    <t>27.1</t>
  </si>
  <si>
    <t>Operação Inicial Assistida</t>
  </si>
  <si>
    <t>dia</t>
  </si>
  <si>
    <t>27.2</t>
  </si>
  <si>
    <t>Suporte Técnico Assistido</t>
  </si>
  <si>
    <t>*OBS: OS ITENS 11.2, 11.4, 11.6, 11.8 E 11.9 FORAM EXCLUÍDOS DA PLANILHA E INCLUSOS NO ITEM 11.12</t>
  </si>
  <si>
    <t xml:space="preserve">                O ITEM 25.3 FOI EXCLUIDO DA PLANILHA</t>
  </si>
  <si>
    <t>TAXA DE CAMBIO</t>
  </si>
  <si>
    <t>TOTAL REAIS</t>
  </si>
  <si>
    <t>TOTAL DÓLARES</t>
  </si>
  <si>
    <t>TOTAL DA OBRA EM REAIS</t>
  </si>
  <si>
    <t>EMPRESA BRASILEIRA DE INFRAESTRURURA AEROPORTUÁRIA
DIRETORIA DE EMPREENDIMENTOS
GERÊNCIA DE ORÇAMENTO DE EMPREENDIMENTOS</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</si>
</sst>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quot;R$ &quot;#,##0.00;[Red]&quot;R$ &quot;#,##0.00"/>
    <numFmt numFmtId="167" formatCode="_-&quot;R$&quot;\ * #,##0.0000_-;\-&quot;R$&quot;\ * #,##0.0000_-;_-&quot;R$&quot;\ * &quot;-&quot;??_-;_-@_-"/>
    <numFmt numFmtId="168" formatCode="_([$$-409]* #,##0.00_);_([$$-409]* \(#,##0.00\);_([$$-409]* &quot;-&quot;??_);_(@_)"/>
    <numFmt numFmtId="169" formatCode="_([$€]* #,##0.00_);_([$€]* \(#,##0.00\);_([$€]* &quot;-&quot;??_);_(@_)"/>
    <numFmt numFmtId="170" formatCode="0.00000"/>
  </numFmts>
  <fonts count="18">
    <font>
      <sz val="12"/>
      <name val="Arial"/>
      <family val="2"/>
    </font>
    <font>
      <sz val="11"/>
      <color theme="1"/>
      <name val="Calibri"/>
      <family val="2"/>
      <scheme val="minor"/>
    </font>
    <font>
      <sz val="12"/>
      <color indexed="8"/>
      <name val="Arial1"/>
    </font>
    <font>
      <b/>
      <sz val="12"/>
      <name val="Arial"/>
      <family val="2"/>
    </font>
    <font>
      <b/>
      <sz val="10"/>
      <name val="Arial"/>
      <family val="2"/>
    </font>
    <font>
      <b/>
      <sz val="14"/>
      <name val="Times New Roman"/>
      <family val="1"/>
    </font>
    <font>
      <b/>
      <sz val="10"/>
      <color indexed="8"/>
      <name val="Arial1"/>
    </font>
    <font>
      <sz val="12"/>
      <name val="Arial"/>
      <family val="2"/>
    </font>
    <font>
      <b/>
      <sz val="11"/>
      <color indexed="8"/>
      <name val="Arial1"/>
    </font>
    <font>
      <sz val="10"/>
      <color indexed="8"/>
      <name val="Arial1"/>
    </font>
    <font>
      <sz val="11"/>
      <color indexed="8"/>
      <name val="Arial1"/>
    </font>
    <font>
      <sz val="10"/>
      <color indexed="8"/>
      <name val="Arial"/>
      <family val="2"/>
    </font>
    <font>
      <sz val="10"/>
      <name val="Arial1"/>
    </font>
    <font>
      <b/>
      <sz val="12"/>
      <color indexed="8"/>
      <name val="Arial1"/>
    </font>
    <font>
      <b/>
      <sz val="11"/>
      <color theme="0"/>
      <name val="Arial1"/>
    </font>
    <font>
      <sz val="8"/>
      <name val="Arial"/>
      <family val="2"/>
    </font>
    <font>
      <sz val="10"/>
      <name val="Arial"/>
      <family val="2"/>
    </font>
    <font>
      <b/>
      <sz val="8"/>
      <name val="Times New Roman"/>
      <family val="1"/>
    </font>
  </fonts>
  <fills count="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indexed="8"/>
        <bgColor indexed="64"/>
      </patternFill>
    </fill>
  </fills>
  <borders count="2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diagonal/>
    </border>
  </borders>
  <cellStyleXfs count="46">
    <xf numFmtId="0" fontId="0" fillId="0" borderId="0"/>
    <xf numFmtId="165" fontId="7" fillId="0" borderId="0" applyFont="0" applyFill="0" applyBorder="0" applyAlignment="0" applyProtection="0"/>
    <xf numFmtId="164" fontId="7" fillId="0" borderId="0" applyFont="0" applyFill="0" applyBorder="0" applyAlignment="0" applyProtection="0"/>
    <xf numFmtId="0" fontId="2" fillId="0" borderId="0"/>
    <xf numFmtId="44" fontId="2" fillId="0" borderId="0" applyFont="0" applyFill="0" applyBorder="0" applyAlignment="0" applyProtection="0"/>
    <xf numFmtId="165" fontId="15" fillId="0" borderId="0"/>
    <xf numFmtId="43" fontId="15" fillId="0" borderId="0"/>
    <xf numFmtId="169" fontId="16" fillId="0" borderId="0" applyFont="0" applyFill="0" applyBorder="0" applyAlignment="0" applyProtection="0"/>
    <xf numFmtId="169" fontId="1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6" fillId="0" borderId="0"/>
    <xf numFmtId="0" fontId="1" fillId="0" borderId="0"/>
    <xf numFmtId="0" fontId="1" fillId="0" borderId="0"/>
    <xf numFmtId="0" fontId="16" fillId="0" borderId="0"/>
    <xf numFmtId="0" fontId="7" fillId="0" borderId="14"/>
    <xf numFmtId="0" fontId="1" fillId="0" borderId="0"/>
    <xf numFmtId="0" fontId="7" fillId="0" borderId="0"/>
    <xf numFmtId="0" fontId="1" fillId="0" borderId="0"/>
    <xf numFmtId="0" fontId="4" fillId="5" borderId="14" applyNumberFormat="0" applyFont="0" applyBorder="0" applyAlignment="0" applyProtection="0">
      <alignment horizontal="center"/>
    </xf>
    <xf numFmtId="0" fontId="17" fillId="0" borderId="21" applyNumberFormat="0" applyFont="0" applyBorder="0" applyAlignment="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2" fillId="0" borderId="0" applyFont="0" applyFill="0" applyBorder="0" applyAlignment="0" applyProtection="0"/>
  </cellStyleXfs>
  <cellXfs count="132">
    <xf numFmtId="0" fontId="0" fillId="0" borderId="0" xfId="0"/>
    <xf numFmtId="0" fontId="2" fillId="0" borderId="0" xfId="3"/>
    <xf numFmtId="164" fontId="4" fillId="0" borderId="14" xfId="4" applyNumberFormat="1" applyFont="1" applyFill="1" applyBorder="1" applyAlignment="1">
      <alignment horizontal="center" vertical="center" wrapText="1"/>
    </xf>
    <xf numFmtId="0" fontId="6" fillId="0" borderId="14" xfId="3" applyFont="1" applyBorder="1" applyAlignment="1">
      <alignment horizontal="center" vertical="center" wrapText="1"/>
    </xf>
    <xf numFmtId="0" fontId="6" fillId="2" borderId="13" xfId="3" applyFont="1" applyFill="1" applyBorder="1" applyAlignment="1">
      <alignment horizontal="left" vertical="center"/>
    </xf>
    <xf numFmtId="0" fontId="6" fillId="2" borderId="14" xfId="3" applyFont="1" applyFill="1" applyBorder="1" applyAlignment="1">
      <alignment horizontal="left" vertical="center" wrapText="1"/>
    </xf>
    <xf numFmtId="0" fontId="6" fillId="2" borderId="14" xfId="3" applyFont="1" applyFill="1" applyBorder="1" applyAlignment="1">
      <alignment horizontal="center" vertical="center"/>
    </xf>
    <xf numFmtId="0" fontId="6" fillId="2" borderId="14" xfId="3" applyFont="1" applyFill="1" applyBorder="1" applyAlignment="1">
      <alignment horizontal="right" vertical="center"/>
    </xf>
    <xf numFmtId="4" fontId="6" fillId="2" borderId="14" xfId="3" applyNumberFormat="1" applyFont="1" applyFill="1" applyBorder="1" applyAlignment="1">
      <alignment vertical="center"/>
    </xf>
    <xf numFmtId="0" fontId="6" fillId="2" borderId="14" xfId="3" applyFont="1" applyFill="1" applyBorder="1" applyAlignment="1">
      <alignment horizontal="left" vertical="center"/>
    </xf>
    <xf numFmtId="165" fontId="6" fillId="2" borderId="14" xfId="1" applyFont="1" applyFill="1" applyBorder="1" applyAlignment="1">
      <alignment horizontal="left" vertical="center"/>
    </xf>
    <xf numFmtId="0" fontId="6" fillId="2" borderId="16" xfId="3" applyFont="1" applyFill="1" applyBorder="1" applyAlignment="1">
      <alignment horizontal="center" vertical="center"/>
    </xf>
    <xf numFmtId="0" fontId="8" fillId="2" borderId="0" xfId="3" applyFont="1" applyFill="1" applyAlignment="1">
      <alignment horizontal="left" vertical="center"/>
    </xf>
    <xf numFmtId="166" fontId="6" fillId="2" borderId="14" xfId="3" applyNumberFormat="1" applyFont="1" applyFill="1" applyBorder="1" applyAlignment="1">
      <alignment horizontal="right" vertical="center"/>
    </xf>
    <xf numFmtId="0" fontId="9" fillId="3" borderId="13" xfId="3" applyFont="1" applyFill="1" applyBorder="1" applyAlignment="1">
      <alignment horizontal="left" vertical="center"/>
    </xf>
    <xf numFmtId="0" fontId="9" fillId="3" borderId="14" xfId="3" applyFont="1" applyFill="1" applyBorder="1" applyAlignment="1">
      <alignment horizontal="left" vertical="center" wrapText="1"/>
    </xf>
    <xf numFmtId="0" fontId="9" fillId="3" borderId="14" xfId="3" applyFont="1" applyFill="1" applyBorder="1" applyAlignment="1">
      <alignment horizontal="center" vertical="center"/>
    </xf>
    <xf numFmtId="2" fontId="9" fillId="3" borderId="14" xfId="3" applyNumberFormat="1" applyFont="1" applyFill="1" applyBorder="1" applyAlignment="1">
      <alignment horizontal="center" vertical="center"/>
    </xf>
    <xf numFmtId="4" fontId="9" fillId="3" borderId="14" xfId="3" applyNumberFormat="1" applyFont="1" applyFill="1" applyBorder="1" applyAlignment="1">
      <alignment horizontal="right" vertical="center"/>
    </xf>
    <xf numFmtId="4" fontId="9" fillId="3" borderId="14" xfId="3" applyNumberFormat="1" applyFont="1" applyFill="1" applyBorder="1" applyAlignment="1">
      <alignment vertical="center"/>
    </xf>
    <xf numFmtId="0" fontId="9" fillId="3" borderId="14" xfId="3" applyFont="1" applyFill="1" applyBorder="1" applyAlignment="1">
      <alignment horizontal="left" vertical="center"/>
    </xf>
    <xf numFmtId="165" fontId="9" fillId="3" borderId="14" xfId="1" applyFont="1" applyFill="1" applyBorder="1" applyAlignment="1">
      <alignment horizontal="left" vertical="center"/>
    </xf>
    <xf numFmtId="0" fontId="9" fillId="3" borderId="16" xfId="3" applyFont="1" applyFill="1" applyBorder="1" applyAlignment="1">
      <alignment horizontal="center" vertical="center"/>
    </xf>
    <xf numFmtId="0" fontId="10" fillId="3" borderId="0" xfId="3" applyFont="1" applyFill="1" applyAlignment="1">
      <alignment horizontal="left" vertical="center"/>
    </xf>
    <xf numFmtId="2" fontId="6" fillId="2" borderId="14" xfId="3" applyNumberFormat="1" applyFont="1" applyFill="1" applyBorder="1" applyAlignment="1">
      <alignment horizontal="center" vertical="center"/>
    </xf>
    <xf numFmtId="4" fontId="6" fillId="2" borderId="14" xfId="3" applyNumberFormat="1" applyFont="1" applyFill="1" applyBorder="1" applyAlignment="1">
      <alignment horizontal="right" vertical="center"/>
    </xf>
    <xf numFmtId="0" fontId="6" fillId="2" borderId="13" xfId="3" applyFont="1" applyFill="1" applyBorder="1" applyAlignment="1">
      <alignment horizontal="left" vertical="center" wrapText="1"/>
    </xf>
    <xf numFmtId="0" fontId="8" fillId="2" borderId="0" xfId="3" applyFont="1" applyFill="1" applyBorder="1" applyAlignment="1">
      <alignment horizontal="left" vertical="center"/>
    </xf>
    <xf numFmtId="0" fontId="8" fillId="2" borderId="14" xfId="3" applyFont="1" applyFill="1" applyBorder="1" applyAlignment="1">
      <alignment horizontal="left" vertical="center"/>
    </xf>
    <xf numFmtId="0" fontId="9" fillId="3" borderId="13" xfId="3" applyFont="1" applyFill="1" applyBorder="1" applyAlignment="1">
      <alignment horizontal="left" vertical="center" wrapText="1"/>
    </xf>
    <xf numFmtId="0" fontId="10" fillId="3" borderId="0" xfId="3" applyFont="1" applyFill="1" applyBorder="1" applyAlignment="1">
      <alignment horizontal="left" vertical="center"/>
    </xf>
    <xf numFmtId="0" fontId="10" fillId="3" borderId="14" xfId="3" applyFont="1" applyFill="1" applyBorder="1" applyAlignment="1">
      <alignment horizontal="left" vertical="center"/>
    </xf>
    <xf numFmtId="0" fontId="6" fillId="3" borderId="14" xfId="3" applyFont="1" applyFill="1" applyBorder="1" applyAlignment="1">
      <alignment horizontal="left" vertical="center"/>
    </xf>
    <xf numFmtId="165" fontId="6" fillId="3" borderId="14" xfId="1" applyFont="1" applyFill="1" applyBorder="1" applyAlignment="1">
      <alignment horizontal="left" vertical="center"/>
    </xf>
    <xf numFmtId="0" fontId="8" fillId="3" borderId="0" xfId="3" applyFont="1" applyFill="1" applyAlignment="1">
      <alignment horizontal="left" vertical="center"/>
    </xf>
    <xf numFmtId="0" fontId="9" fillId="0" borderId="14" xfId="3" applyFont="1" applyFill="1" applyBorder="1" applyAlignment="1">
      <alignment horizontal="left" vertical="center" wrapText="1"/>
    </xf>
    <xf numFmtId="0" fontId="9" fillId="0" borderId="14" xfId="3" applyFont="1" applyFill="1" applyBorder="1" applyAlignment="1">
      <alignment horizontal="center" vertical="center"/>
    </xf>
    <xf numFmtId="2" fontId="9" fillId="0" borderId="14" xfId="3" applyNumberFormat="1" applyFont="1" applyFill="1" applyBorder="1" applyAlignment="1">
      <alignment horizontal="center" vertical="center"/>
    </xf>
    <xf numFmtId="4" fontId="9" fillId="0" borderId="14" xfId="3" applyNumberFormat="1" applyFont="1" applyFill="1" applyBorder="1" applyAlignment="1">
      <alignment horizontal="right" vertical="center"/>
    </xf>
    <xf numFmtId="4" fontId="9" fillId="0" borderId="14" xfId="3" applyNumberFormat="1" applyFont="1" applyFill="1" applyBorder="1" applyAlignment="1">
      <alignment vertical="center"/>
    </xf>
    <xf numFmtId="0" fontId="9" fillId="0" borderId="14" xfId="3" applyFont="1" applyFill="1" applyBorder="1" applyAlignment="1">
      <alignment horizontal="left" vertical="center"/>
    </xf>
    <xf numFmtId="165" fontId="9" fillId="0" borderId="14" xfId="1" applyFont="1" applyFill="1" applyBorder="1" applyAlignment="1">
      <alignment horizontal="left" vertical="center"/>
    </xf>
    <xf numFmtId="0" fontId="10" fillId="0" borderId="0" xfId="3" applyFont="1" applyFill="1" applyAlignment="1">
      <alignment horizontal="left" vertical="center"/>
    </xf>
    <xf numFmtId="0" fontId="12" fillId="3" borderId="13" xfId="3" applyFont="1" applyFill="1" applyBorder="1" applyAlignment="1">
      <alignment horizontal="left" vertical="center" wrapText="1"/>
    </xf>
    <xf numFmtId="0" fontId="6" fillId="2" borderId="13" xfId="3" applyFont="1" applyFill="1" applyBorder="1" applyAlignment="1">
      <alignment vertical="center"/>
    </xf>
    <xf numFmtId="0" fontId="6" fillId="2" borderId="14" xfId="3" applyFont="1" applyFill="1" applyBorder="1" applyAlignment="1">
      <alignment wrapText="1"/>
    </xf>
    <xf numFmtId="0" fontId="6" fillId="2" borderId="14" xfId="3" applyFont="1" applyFill="1" applyBorder="1"/>
    <xf numFmtId="165" fontId="6" fillId="2" borderId="14" xfId="1" applyFont="1" applyFill="1" applyBorder="1"/>
    <xf numFmtId="0" fontId="6" fillId="2" borderId="16" xfId="3" applyFont="1" applyFill="1" applyBorder="1" applyAlignment="1">
      <alignment horizontal="center"/>
    </xf>
    <xf numFmtId="0" fontId="13" fillId="2" borderId="0" xfId="3" applyFont="1" applyFill="1"/>
    <xf numFmtId="0" fontId="9" fillId="0" borderId="13" xfId="3" applyFont="1" applyBorder="1" applyAlignment="1">
      <alignment vertical="center"/>
    </xf>
    <xf numFmtId="0" fontId="9" fillId="0" borderId="14" xfId="3" applyFont="1" applyBorder="1" applyAlignment="1">
      <alignment wrapText="1"/>
    </xf>
    <xf numFmtId="0" fontId="9" fillId="0" borderId="14" xfId="3" applyFont="1" applyBorder="1" applyAlignment="1">
      <alignment horizontal="center" vertical="center"/>
    </xf>
    <xf numFmtId="2" fontId="9" fillId="0" borderId="14" xfId="3" applyNumberFormat="1" applyFont="1" applyBorder="1" applyAlignment="1">
      <alignment horizontal="center" vertical="center"/>
    </xf>
    <xf numFmtId="4" fontId="9" fillId="0" borderId="14" xfId="3" applyNumberFormat="1" applyFont="1" applyBorder="1" applyAlignment="1">
      <alignment horizontal="right" vertical="center"/>
    </xf>
    <xf numFmtId="4" fontId="9" fillId="0" borderId="14" xfId="3" applyNumberFormat="1" applyFont="1" applyBorder="1" applyAlignment="1">
      <alignment vertical="center"/>
    </xf>
    <xf numFmtId="0" fontId="9" fillId="0" borderId="14" xfId="3" applyFont="1" applyBorder="1"/>
    <xf numFmtId="165" fontId="9" fillId="0" borderId="14" xfId="1" applyFont="1" applyBorder="1"/>
    <xf numFmtId="0" fontId="9" fillId="0" borderId="16" xfId="3" applyFont="1" applyBorder="1" applyAlignment="1">
      <alignment horizontal="center"/>
    </xf>
    <xf numFmtId="0" fontId="9" fillId="0" borderId="4" xfId="3" applyFont="1" applyBorder="1" applyAlignment="1">
      <alignment vertical="center"/>
    </xf>
    <xf numFmtId="0" fontId="9" fillId="0" borderId="5" xfId="3" applyFont="1" applyBorder="1" applyAlignment="1">
      <alignment wrapText="1"/>
    </xf>
    <xf numFmtId="0" fontId="9" fillId="0" borderId="5" xfId="3" applyFont="1" applyBorder="1" applyAlignment="1">
      <alignment horizontal="center" vertical="center"/>
    </xf>
    <xf numFmtId="2" fontId="9" fillId="0" borderId="5" xfId="3" applyNumberFormat="1" applyFont="1" applyBorder="1" applyAlignment="1">
      <alignment horizontal="center" vertical="center"/>
    </xf>
    <xf numFmtId="4" fontId="9" fillId="0" borderId="5" xfId="3" applyNumberFormat="1" applyFont="1" applyBorder="1" applyAlignment="1">
      <alignment horizontal="right" vertical="center"/>
    </xf>
    <xf numFmtId="4" fontId="9" fillId="0" borderId="5" xfId="3" applyNumberFormat="1" applyFont="1" applyBorder="1" applyAlignment="1">
      <alignment vertical="center"/>
    </xf>
    <xf numFmtId="0" fontId="9" fillId="0" borderId="5" xfId="3" applyFont="1" applyBorder="1"/>
    <xf numFmtId="165" fontId="9" fillId="0" borderId="5" xfId="1" applyFont="1" applyBorder="1"/>
    <xf numFmtId="0" fontId="9" fillId="0" borderId="6" xfId="3" applyFont="1" applyBorder="1" applyAlignment="1">
      <alignment horizontal="center"/>
    </xf>
    <xf numFmtId="0" fontId="10" fillId="0" borderId="7" xfId="0" applyFont="1" applyBorder="1" applyAlignment="1">
      <alignment vertical="center"/>
    </xf>
    <xf numFmtId="0" fontId="10" fillId="0" borderId="0" xfId="3" applyFont="1" applyBorder="1" applyAlignment="1">
      <alignment wrapText="1"/>
    </xf>
    <xf numFmtId="0" fontId="10" fillId="0" borderId="0" xfId="3" applyFont="1" applyBorder="1" applyAlignment="1">
      <alignment horizontal="center" vertical="center"/>
    </xf>
    <xf numFmtId="2" fontId="10" fillId="0" borderId="0" xfId="3" applyNumberFormat="1" applyFont="1" applyBorder="1" applyAlignment="1">
      <alignment horizontal="center" vertical="center"/>
    </xf>
    <xf numFmtId="4" fontId="10" fillId="0" borderId="0" xfId="3" applyNumberFormat="1" applyFont="1" applyBorder="1" applyAlignment="1">
      <alignment horizontal="right" vertical="center"/>
    </xf>
    <xf numFmtId="4" fontId="10" fillId="0" borderId="0" xfId="3" applyNumberFormat="1" applyFont="1" applyBorder="1" applyAlignment="1">
      <alignment vertical="center"/>
    </xf>
    <xf numFmtId="0" fontId="2" fillId="0" borderId="0" xfId="3" applyBorder="1"/>
    <xf numFmtId="165" fontId="2" fillId="0" borderId="0" xfId="1" applyFont="1" applyBorder="1"/>
    <xf numFmtId="0" fontId="2" fillId="0" borderId="8" xfId="3" applyBorder="1" applyAlignment="1">
      <alignment horizontal="center"/>
    </xf>
    <xf numFmtId="0" fontId="10" fillId="0" borderId="7" xfId="3" applyFont="1" applyBorder="1" applyAlignment="1">
      <alignment vertical="center"/>
    </xf>
    <xf numFmtId="4" fontId="2" fillId="0" borderId="0" xfId="3" applyNumberFormat="1" applyBorder="1" applyAlignment="1">
      <alignment horizontal="right" vertical="center"/>
    </xf>
    <xf numFmtId="4" fontId="2" fillId="0" borderId="0" xfId="3" applyNumberFormat="1" applyBorder="1" applyAlignment="1">
      <alignment vertical="center"/>
    </xf>
    <xf numFmtId="0" fontId="2" fillId="0" borderId="7" xfId="3" applyBorder="1" applyAlignment="1">
      <alignment vertical="center"/>
    </xf>
    <xf numFmtId="0" fontId="2" fillId="0" borderId="0" xfId="3" applyBorder="1" applyAlignment="1">
      <alignment wrapText="1"/>
    </xf>
    <xf numFmtId="0" fontId="14" fillId="4" borderId="20" xfId="3" applyFont="1" applyFill="1" applyBorder="1" applyAlignment="1">
      <alignment horizontal="center"/>
    </xf>
    <xf numFmtId="168" fontId="2" fillId="0" borderId="20" xfId="2" applyNumberFormat="1" applyFont="1" applyBorder="1"/>
    <xf numFmtId="0" fontId="2" fillId="0" borderId="0" xfId="3" applyBorder="1" applyAlignment="1">
      <alignment vertical="center"/>
    </xf>
    <xf numFmtId="0" fontId="2" fillId="0" borderId="0" xfId="3" applyBorder="1" applyAlignment="1">
      <alignment horizontal="right" vertical="center"/>
    </xf>
    <xf numFmtId="0" fontId="2" fillId="0" borderId="9" xfId="3" applyBorder="1" applyAlignment="1">
      <alignment vertical="center"/>
    </xf>
    <xf numFmtId="0" fontId="2" fillId="0" borderId="10" xfId="3" applyBorder="1" applyAlignment="1">
      <alignment wrapText="1"/>
    </xf>
    <xf numFmtId="0" fontId="2" fillId="0" borderId="10" xfId="3" applyBorder="1"/>
    <xf numFmtId="0" fontId="2" fillId="0" borderId="10" xfId="3" applyBorder="1" applyAlignment="1">
      <alignment vertical="center"/>
    </xf>
    <xf numFmtId="0" fontId="2" fillId="0" borderId="10" xfId="3" applyBorder="1" applyAlignment="1">
      <alignment horizontal="right" vertical="center"/>
    </xf>
    <xf numFmtId="0" fontId="2" fillId="0" borderId="11" xfId="3" applyBorder="1" applyAlignment="1">
      <alignment horizontal="center"/>
    </xf>
    <xf numFmtId="0" fontId="2" fillId="0" borderId="0" xfId="3" applyAlignment="1">
      <alignment vertical="center"/>
    </xf>
    <xf numFmtId="44" fontId="2" fillId="0" borderId="0" xfId="3" applyNumberFormat="1" applyAlignment="1">
      <alignment horizontal="right" vertical="center"/>
    </xf>
    <xf numFmtId="0" fontId="2" fillId="0" borderId="0" xfId="3" applyAlignment="1">
      <alignment wrapText="1"/>
    </xf>
    <xf numFmtId="0" fontId="2" fillId="0" borderId="0" xfId="3" applyAlignment="1">
      <alignment horizontal="right" vertical="center"/>
    </xf>
    <xf numFmtId="0" fontId="2" fillId="0" borderId="0" xfId="3" applyAlignment="1">
      <alignment horizontal="center"/>
    </xf>
    <xf numFmtId="0" fontId="14" fillId="4" borderId="17" xfId="3" applyFont="1" applyFill="1" applyBorder="1" applyAlignment="1">
      <alignment horizontal="center"/>
    </xf>
    <xf numFmtId="0" fontId="14" fillId="4" borderId="18" xfId="3" applyFont="1" applyFill="1" applyBorder="1" applyAlignment="1">
      <alignment horizontal="center"/>
    </xf>
    <xf numFmtId="44" fontId="0" fillId="0" borderId="19" xfId="4" applyFont="1" applyBorder="1" applyAlignment="1">
      <alignment horizontal="center" vertical="center"/>
    </xf>
    <xf numFmtId="44" fontId="0" fillId="0" borderId="18" xfId="4" applyFont="1" applyBorder="1" applyAlignment="1">
      <alignment horizontal="center" vertical="center"/>
    </xf>
    <xf numFmtId="164" fontId="4" fillId="0" borderId="2" xfId="4" applyNumberFormat="1" applyFont="1" applyFill="1" applyBorder="1" applyAlignment="1">
      <alignment horizontal="center" vertical="center" wrapText="1"/>
    </xf>
    <xf numFmtId="0" fontId="6" fillId="0" borderId="12" xfId="3" applyFont="1" applyBorder="1" applyAlignment="1">
      <alignment horizontal="center" vertical="center" wrapText="1"/>
    </xf>
    <xf numFmtId="0" fontId="6" fillId="0" borderId="15" xfId="3" applyFont="1" applyBorder="1" applyAlignment="1">
      <alignment horizontal="center" vertical="center" wrapTex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4" fillId="4" borderId="17" xfId="3" applyFont="1" applyFill="1" applyBorder="1" applyAlignment="1">
      <alignment horizontal="center" vertical="center"/>
    </xf>
    <xf numFmtId="0" fontId="14" fillId="4" borderId="18" xfId="3" applyFont="1" applyFill="1" applyBorder="1" applyAlignment="1">
      <alignment horizontal="center" vertical="center"/>
    </xf>
    <xf numFmtId="167" fontId="0" fillId="0" borderId="19" xfId="4" applyNumberFormat="1" applyFont="1" applyBorder="1" applyAlignment="1">
      <alignment horizontal="center" vertical="center"/>
    </xf>
    <xf numFmtId="167" fontId="0" fillId="0" borderId="18" xfId="4" applyNumberFormat="1" applyFont="1" applyBorder="1" applyAlignment="1">
      <alignment horizontal="center" vertical="center"/>
    </xf>
    <xf numFmtId="0" fontId="3" fillId="0" borderId="1" xfId="3" applyFont="1" applyFill="1" applyBorder="1" applyAlignment="1">
      <alignment horizontal="center" vertical="center" wrapText="1"/>
    </xf>
    <xf numFmtId="0" fontId="3" fillId="0" borderId="2" xfId="3" applyFont="1" applyFill="1" applyBorder="1" applyAlignment="1">
      <alignment horizontal="center" vertical="center" wrapText="1"/>
    </xf>
    <xf numFmtId="0" fontId="3" fillId="0" borderId="4" xfId="3" applyFont="1" applyFill="1" applyBorder="1" applyAlignment="1">
      <alignment horizontal="center" vertical="center" wrapText="1"/>
    </xf>
    <xf numFmtId="0" fontId="3" fillId="0" borderId="5" xfId="3" applyFont="1" applyFill="1" applyBorder="1" applyAlignment="1">
      <alignment horizontal="center" vertical="center" wrapText="1"/>
    </xf>
    <xf numFmtId="0" fontId="4" fillId="0" borderId="2" xfId="3" applyFont="1" applyFill="1" applyBorder="1" applyAlignment="1">
      <alignment horizontal="center" vertical="center"/>
    </xf>
    <xf numFmtId="0" fontId="4" fillId="0" borderId="3" xfId="3" applyFont="1" applyFill="1" applyBorder="1" applyAlignment="1">
      <alignment horizontal="center" vertical="center"/>
    </xf>
    <xf numFmtId="0" fontId="4" fillId="0" borderId="5" xfId="3" applyFont="1" applyFill="1" applyBorder="1" applyAlignment="1">
      <alignment horizontal="left" vertical="center"/>
    </xf>
    <xf numFmtId="164" fontId="4" fillId="0" borderId="5" xfId="4" applyNumberFormat="1" applyFont="1" applyFill="1" applyBorder="1" applyAlignment="1">
      <alignment horizontal="center" vertical="center"/>
    </xf>
    <xf numFmtId="164" fontId="4" fillId="0" borderId="6" xfId="4" applyNumberFormat="1" applyFont="1" applyFill="1" applyBorder="1" applyAlignment="1">
      <alignment horizontal="center" vertical="center"/>
    </xf>
    <xf numFmtId="0" fontId="5" fillId="0" borderId="7"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8" xfId="3" applyFont="1" applyFill="1" applyBorder="1" applyAlignment="1">
      <alignment horizontal="center" vertical="center" wrapText="1"/>
    </xf>
    <xf numFmtId="0" fontId="5" fillId="0" borderId="9" xfId="3" applyFont="1" applyFill="1" applyBorder="1" applyAlignment="1">
      <alignment horizontal="center" vertical="center" wrapText="1"/>
    </xf>
    <xf numFmtId="0" fontId="5" fillId="0" borderId="10" xfId="3" applyFont="1" applyFill="1" applyBorder="1" applyAlignment="1">
      <alignment horizontal="center" vertical="center" wrapText="1"/>
    </xf>
    <xf numFmtId="0" fontId="5" fillId="0" borderId="11" xfId="3" applyFont="1" applyFill="1" applyBorder="1" applyAlignment="1">
      <alignment horizontal="center" vertical="center" wrapText="1"/>
    </xf>
    <xf numFmtId="0" fontId="4" fillId="0" borderId="1" xfId="3" applyFont="1" applyFill="1" applyBorder="1" applyAlignment="1">
      <alignment horizontal="center" vertical="center" wrapText="1"/>
    </xf>
    <xf numFmtId="0" fontId="4" fillId="0" borderId="13" xfId="3" applyFont="1" applyFill="1" applyBorder="1" applyAlignment="1">
      <alignment horizontal="center" vertical="center" wrapText="1"/>
    </xf>
    <xf numFmtId="0" fontId="4" fillId="0" borderId="2" xfId="3" applyFont="1" applyFill="1" applyBorder="1" applyAlignment="1">
      <alignment horizontal="center" vertical="center" wrapText="1"/>
    </xf>
    <xf numFmtId="0" fontId="4" fillId="0" borderId="14" xfId="3" applyFont="1" applyFill="1" applyBorder="1" applyAlignment="1">
      <alignment horizontal="center" vertical="center" wrapText="1"/>
    </xf>
    <xf numFmtId="0" fontId="4" fillId="0" borderId="14" xfId="3" applyFont="1" applyFill="1" applyBorder="1" applyAlignment="1">
      <alignment horizontal="center" vertical="center"/>
    </xf>
    <xf numFmtId="2" fontId="4" fillId="0" borderId="2" xfId="3" applyNumberFormat="1" applyFont="1" applyFill="1" applyBorder="1" applyAlignment="1">
      <alignment horizontal="center" vertical="center"/>
    </xf>
    <xf numFmtId="2" fontId="4" fillId="0" borderId="14" xfId="3" applyNumberFormat="1" applyFont="1" applyFill="1" applyBorder="1" applyAlignment="1">
      <alignment horizontal="center" vertical="center"/>
    </xf>
  </cellXfs>
  <cellStyles count="46">
    <cellStyle name="12" xfId="5"/>
    <cellStyle name="12 2" xfId="6"/>
    <cellStyle name="Euro" xfId="7"/>
    <cellStyle name="Euro 2" xfId="8"/>
    <cellStyle name="Moeda" xfId="2" builtinId="4"/>
    <cellStyle name="Moeda 2" xfId="4"/>
    <cellStyle name="Moeda 2 10" xfId="9"/>
    <cellStyle name="Moeda 2 11" xfId="10"/>
    <cellStyle name="Moeda 2 12" xfId="11"/>
    <cellStyle name="Moeda 2 13" xfId="12"/>
    <cellStyle name="Moeda 2 14" xfId="13"/>
    <cellStyle name="Moeda 2 15" xfId="14"/>
    <cellStyle name="Moeda 2 16" xfId="15"/>
    <cellStyle name="Moeda 2 17" xfId="16"/>
    <cellStyle name="Moeda 2 18" xfId="17"/>
    <cellStyle name="Moeda 2 19" xfId="18"/>
    <cellStyle name="Moeda 2 2" xfId="19"/>
    <cellStyle name="Moeda 2 3" xfId="20"/>
    <cellStyle name="Moeda 2 4" xfId="21"/>
    <cellStyle name="Moeda 2 5" xfId="22"/>
    <cellStyle name="Moeda 2 6" xfId="23"/>
    <cellStyle name="Moeda 2 7" xfId="24"/>
    <cellStyle name="Moeda 2 8" xfId="25"/>
    <cellStyle name="Moeda 2 9" xfId="26"/>
    <cellStyle name="Normal" xfId="0" builtinId="0"/>
    <cellStyle name="Normal 2" xfId="3"/>
    <cellStyle name="Normal 2 2" xfId="27"/>
    <cellStyle name="Normal 2 3" xfId="28"/>
    <cellStyle name="Normal 2 4" xfId="29"/>
    <cellStyle name="Normal 3" xfId="30"/>
    <cellStyle name="Normal 4" xfId="31"/>
    <cellStyle name="Normal 5" xfId="32"/>
    <cellStyle name="Normal 6" xfId="33"/>
    <cellStyle name="Normal 7" xfId="34"/>
    <cellStyle name="padroes" xfId="35"/>
    <cellStyle name="planilhas" xfId="36"/>
    <cellStyle name="Porcentagem 2" xfId="37"/>
    <cellStyle name="Porcentagem 2 2" xfId="38"/>
    <cellStyle name="Porcentagem 3" xfId="39"/>
    <cellStyle name="Porcentagem 4" xfId="40"/>
    <cellStyle name="Separador de milhares" xfId="1" builtinId="3"/>
    <cellStyle name="Separador de milhares 2" xfId="41"/>
    <cellStyle name="Separador de milhares 2 2" xfId="42"/>
    <cellStyle name="Separador de milhares 2 2 2" xfId="43"/>
    <cellStyle name="Separador de milhares 2 3" xfId="44"/>
    <cellStyle name="Separador de milhares 3" xfId="4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283510</xdr:colOff>
      <xdr:row>0</xdr:row>
      <xdr:rowOff>112059</xdr:rowOff>
    </xdr:from>
    <xdr:to>
      <xdr:col>1</xdr:col>
      <xdr:colOff>966750</xdr:colOff>
      <xdr:row>1</xdr:row>
      <xdr:rowOff>369794</xdr:rowOff>
    </xdr:to>
    <xdr:pic>
      <xdr:nvPicPr>
        <xdr:cNvPr id="2" name="Imagem 1" descr="Logomarca INFRAERO 3D"/>
        <xdr:cNvPicPr/>
      </xdr:nvPicPr>
      <xdr:blipFill>
        <a:blip xmlns:r="http://schemas.openxmlformats.org/officeDocument/2006/relationships" r:embed="rId1" cstate="print"/>
        <a:srcRect/>
        <a:stretch>
          <a:fillRect/>
        </a:stretch>
      </xdr:blipFill>
      <xdr:spPr bwMode="auto">
        <a:xfrm>
          <a:off x="283510" y="112059"/>
          <a:ext cx="1359515" cy="59111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pageSetUpPr fitToPage="1"/>
  </sheetPr>
  <dimension ref="A1:AQA162"/>
  <sheetViews>
    <sheetView showZeros="0" tabSelected="1" view="pageBreakPreview" zoomScale="70" zoomScaleNormal="85" zoomScaleSheetLayoutView="70" workbookViewId="0">
      <selection activeCell="A3" sqref="A3:I5"/>
    </sheetView>
  </sheetViews>
  <sheetFormatPr defaultRowHeight="15"/>
  <cols>
    <col min="1" max="1" width="7.88671875" style="92" customWidth="1"/>
    <col min="2" max="2" width="104.5546875" style="94" customWidth="1"/>
    <col min="3" max="3" width="11.44140625" style="1" customWidth="1"/>
    <col min="4" max="4" width="13" style="92" bestFit="1" customWidth="1"/>
    <col min="5" max="5" width="13.88671875" style="95" bestFit="1" customWidth="1"/>
    <col min="6" max="6" width="13.5546875" style="92" customWidth="1"/>
    <col min="7" max="7" width="16.77734375" style="1" bestFit="1" customWidth="1"/>
    <col min="8" max="8" width="14.33203125" style="1" bestFit="1" customWidth="1"/>
    <col min="9" max="9" width="23.44140625" style="96" bestFit="1" customWidth="1"/>
    <col min="10" max="16384" width="8.88671875" style="1"/>
  </cols>
  <sheetData>
    <row r="1" spans="1:9" ht="26.25" customHeight="1">
      <c r="A1" s="110" t="s">
        <v>269</v>
      </c>
      <c r="B1" s="111"/>
      <c r="C1" s="114" t="s">
        <v>0</v>
      </c>
      <c r="D1" s="114"/>
      <c r="E1" s="114"/>
      <c r="F1" s="114"/>
      <c r="G1" s="114"/>
      <c r="H1" s="114"/>
      <c r="I1" s="115"/>
    </row>
    <row r="2" spans="1:9" ht="36.75" customHeight="1" thickBot="1">
      <c r="A2" s="112"/>
      <c r="B2" s="113"/>
      <c r="C2" s="116" t="s">
        <v>1</v>
      </c>
      <c r="D2" s="116"/>
      <c r="E2" s="116"/>
      <c r="F2" s="117" t="s">
        <v>2</v>
      </c>
      <c r="G2" s="117"/>
      <c r="H2" s="117"/>
      <c r="I2" s="118"/>
    </row>
    <row r="3" spans="1:9" ht="15" customHeight="1">
      <c r="A3" s="119" t="s">
        <v>3</v>
      </c>
      <c r="B3" s="120"/>
      <c r="C3" s="120"/>
      <c r="D3" s="120"/>
      <c r="E3" s="120"/>
      <c r="F3" s="120"/>
      <c r="G3" s="120"/>
      <c r="H3" s="120"/>
      <c r="I3" s="121"/>
    </row>
    <row r="4" spans="1:9" ht="15" customHeight="1">
      <c r="A4" s="119"/>
      <c r="B4" s="120"/>
      <c r="C4" s="120"/>
      <c r="D4" s="120"/>
      <c r="E4" s="120"/>
      <c r="F4" s="120"/>
      <c r="G4" s="120"/>
      <c r="H4" s="120"/>
      <c r="I4" s="121"/>
    </row>
    <row r="5" spans="1:9" ht="31.5" customHeight="1" thickBot="1">
      <c r="A5" s="122"/>
      <c r="B5" s="123"/>
      <c r="C5" s="123"/>
      <c r="D5" s="123"/>
      <c r="E5" s="123"/>
      <c r="F5" s="123"/>
      <c r="G5" s="123"/>
      <c r="H5" s="123"/>
      <c r="I5" s="124"/>
    </row>
    <row r="6" spans="1:9" ht="15" customHeight="1">
      <c r="A6" s="125" t="s">
        <v>4</v>
      </c>
      <c r="B6" s="127" t="s">
        <v>5</v>
      </c>
      <c r="C6" s="114" t="s">
        <v>6</v>
      </c>
      <c r="D6" s="130" t="s">
        <v>7</v>
      </c>
      <c r="E6" s="101" t="s">
        <v>8</v>
      </c>
      <c r="F6" s="101"/>
      <c r="G6" s="101" t="s">
        <v>9</v>
      </c>
      <c r="H6" s="101"/>
      <c r="I6" s="102" t="s">
        <v>10</v>
      </c>
    </row>
    <row r="7" spans="1:9">
      <c r="A7" s="126"/>
      <c r="B7" s="128"/>
      <c r="C7" s="129"/>
      <c r="D7" s="131"/>
      <c r="E7" s="2" t="s">
        <v>11</v>
      </c>
      <c r="F7" s="2" t="s">
        <v>12</v>
      </c>
      <c r="G7" s="3" t="s">
        <v>11</v>
      </c>
      <c r="H7" s="3" t="s">
        <v>12</v>
      </c>
      <c r="I7" s="103"/>
    </row>
    <row r="8" spans="1:9" s="12" customFormat="1">
      <c r="A8" s="4"/>
      <c r="B8" s="5" t="s">
        <v>13</v>
      </c>
      <c r="C8" s="6"/>
      <c r="D8" s="6"/>
      <c r="E8" s="7"/>
      <c r="F8" s="8"/>
      <c r="G8" s="9"/>
      <c r="H8" s="10" t="str">
        <f>IF(G8&lt;&gt;"",ROUND(D8*G8,2),"")</f>
        <v/>
      </c>
      <c r="I8" s="11"/>
    </row>
    <row r="9" spans="1:9" s="12" customFormat="1">
      <c r="A9" s="4"/>
      <c r="B9" s="5" t="s">
        <v>14</v>
      </c>
      <c r="C9" s="6" t="s">
        <v>15</v>
      </c>
      <c r="D9" s="6" t="s">
        <v>15</v>
      </c>
      <c r="E9" s="13"/>
      <c r="F9" s="8"/>
      <c r="G9" s="9"/>
      <c r="H9" s="10" t="str">
        <f t="shared" ref="H9:H10" si="0">IF(G9&lt;&gt;"",ROUND(D9*G9,2),"")</f>
        <v/>
      </c>
      <c r="I9" s="11"/>
    </row>
    <row r="10" spans="1:9" s="12" customFormat="1">
      <c r="A10" s="4">
        <v>1</v>
      </c>
      <c r="B10" s="5" t="s">
        <v>16</v>
      </c>
      <c r="C10" s="6"/>
      <c r="D10" s="6"/>
      <c r="E10" s="13"/>
      <c r="F10" s="8"/>
      <c r="G10" s="9"/>
      <c r="H10" s="10" t="str">
        <f t="shared" si="0"/>
        <v/>
      </c>
      <c r="I10" s="11"/>
    </row>
    <row r="11" spans="1:9" s="23" customFormat="1" ht="14.25">
      <c r="A11" s="14" t="s">
        <v>17</v>
      </c>
      <c r="B11" s="15" t="s">
        <v>18</v>
      </c>
      <c r="C11" s="16" t="s">
        <v>19</v>
      </c>
      <c r="D11" s="17">
        <v>1</v>
      </c>
      <c r="E11" s="18"/>
      <c r="F11" s="19"/>
      <c r="G11" s="20"/>
      <c r="H11" s="21"/>
      <c r="I11" s="22"/>
    </row>
    <row r="12" spans="1:9" s="23" customFormat="1" ht="14.25">
      <c r="A12" s="14" t="s">
        <v>20</v>
      </c>
      <c r="B12" s="15" t="s">
        <v>21</v>
      </c>
      <c r="C12" s="16" t="s">
        <v>19</v>
      </c>
      <c r="D12" s="17">
        <v>1</v>
      </c>
      <c r="E12" s="18"/>
      <c r="F12" s="19"/>
      <c r="G12" s="20"/>
      <c r="H12" s="21"/>
      <c r="I12" s="22"/>
    </row>
    <row r="13" spans="1:9" s="23" customFormat="1" ht="14.25">
      <c r="A13" s="14" t="s">
        <v>22</v>
      </c>
      <c r="B13" s="15" t="s">
        <v>23</v>
      </c>
      <c r="C13" s="16" t="s">
        <v>19</v>
      </c>
      <c r="D13" s="17">
        <v>1</v>
      </c>
      <c r="E13" s="18"/>
      <c r="F13" s="19"/>
      <c r="G13" s="20"/>
      <c r="H13" s="21"/>
      <c r="I13" s="22"/>
    </row>
    <row r="14" spans="1:9" s="23" customFormat="1" ht="14.25">
      <c r="A14" s="14" t="s">
        <v>24</v>
      </c>
      <c r="B14" s="15" t="s">
        <v>25</v>
      </c>
      <c r="C14" s="16" t="s">
        <v>19</v>
      </c>
      <c r="D14" s="17">
        <v>1</v>
      </c>
      <c r="E14" s="18"/>
      <c r="F14" s="19"/>
      <c r="G14" s="20"/>
      <c r="H14" s="21"/>
      <c r="I14" s="22"/>
    </row>
    <row r="15" spans="1:9" s="23" customFormat="1" ht="14.25">
      <c r="A15" s="14" t="s">
        <v>26</v>
      </c>
      <c r="B15" s="15" t="s">
        <v>27</v>
      </c>
      <c r="C15" s="16" t="s">
        <v>19</v>
      </c>
      <c r="D15" s="17">
        <v>1</v>
      </c>
      <c r="E15" s="18"/>
      <c r="F15" s="19"/>
      <c r="G15" s="20"/>
      <c r="H15" s="21"/>
      <c r="I15" s="22"/>
    </row>
    <row r="16" spans="1:9" s="23" customFormat="1" ht="14.25">
      <c r="A16" s="14" t="s">
        <v>28</v>
      </c>
      <c r="B16" s="15" t="s">
        <v>29</v>
      </c>
      <c r="C16" s="16" t="s">
        <v>19</v>
      </c>
      <c r="D16" s="17">
        <v>1</v>
      </c>
      <c r="E16" s="18"/>
      <c r="F16" s="19"/>
      <c r="G16" s="20"/>
      <c r="H16" s="21"/>
      <c r="I16" s="22"/>
    </row>
    <row r="17" spans="1:1119" s="12" customFormat="1">
      <c r="A17" s="4">
        <v>2</v>
      </c>
      <c r="B17" s="5" t="s">
        <v>30</v>
      </c>
      <c r="C17" s="6"/>
      <c r="D17" s="24"/>
      <c r="E17" s="25"/>
      <c r="F17" s="8"/>
      <c r="G17" s="9"/>
      <c r="H17" s="10"/>
      <c r="I17" s="11"/>
    </row>
    <row r="18" spans="1:1119" s="23" customFormat="1" ht="14.25">
      <c r="A18" s="14" t="s">
        <v>31</v>
      </c>
      <c r="B18" s="15" t="s">
        <v>32</v>
      </c>
      <c r="C18" s="16" t="s">
        <v>19</v>
      </c>
      <c r="D18" s="17">
        <v>1</v>
      </c>
      <c r="E18" s="18"/>
      <c r="F18" s="19"/>
      <c r="G18" s="20"/>
      <c r="H18" s="21"/>
      <c r="I18" s="22"/>
    </row>
    <row r="19" spans="1:1119" s="12" customFormat="1">
      <c r="A19" s="4">
        <v>3</v>
      </c>
      <c r="B19" s="5" t="s">
        <v>33</v>
      </c>
      <c r="C19" s="6"/>
      <c r="D19" s="24"/>
      <c r="E19" s="25"/>
      <c r="F19" s="8"/>
      <c r="G19" s="9"/>
      <c r="H19" s="10"/>
      <c r="I19" s="11"/>
    </row>
    <row r="20" spans="1:1119" s="23" customFormat="1" ht="14.25">
      <c r="A20" s="14" t="s">
        <v>34</v>
      </c>
      <c r="B20" s="15" t="s">
        <v>35</v>
      </c>
      <c r="C20" s="16" t="s">
        <v>19</v>
      </c>
      <c r="D20" s="17">
        <v>1</v>
      </c>
      <c r="E20" s="18"/>
      <c r="F20" s="19"/>
      <c r="G20" s="20"/>
      <c r="H20" s="21"/>
      <c r="I20" s="22"/>
    </row>
    <row r="21" spans="1:1119" s="23" customFormat="1" ht="14.25">
      <c r="A21" s="14" t="s">
        <v>36</v>
      </c>
      <c r="B21" s="15" t="s">
        <v>37</v>
      </c>
      <c r="C21" s="16" t="s">
        <v>19</v>
      </c>
      <c r="D21" s="17">
        <v>1</v>
      </c>
      <c r="E21" s="18"/>
      <c r="F21" s="19"/>
      <c r="G21" s="20"/>
      <c r="H21" s="21"/>
      <c r="I21" s="22"/>
    </row>
    <row r="22" spans="1:1119" s="12" customFormat="1">
      <c r="A22" s="4">
        <v>4</v>
      </c>
      <c r="B22" s="5" t="s">
        <v>38</v>
      </c>
      <c r="C22" s="6"/>
      <c r="D22" s="24"/>
      <c r="E22" s="25"/>
      <c r="F22" s="8"/>
      <c r="G22" s="9"/>
      <c r="H22" s="10"/>
      <c r="I22" s="11"/>
    </row>
    <row r="23" spans="1:1119" s="23" customFormat="1" ht="14.25">
      <c r="A23" s="14" t="s">
        <v>39</v>
      </c>
      <c r="B23" s="15" t="s">
        <v>40</v>
      </c>
      <c r="C23" s="16" t="s">
        <v>41</v>
      </c>
      <c r="D23" s="17">
        <v>13</v>
      </c>
      <c r="E23" s="18"/>
      <c r="F23" s="19"/>
      <c r="G23" s="20"/>
      <c r="H23" s="21"/>
      <c r="I23" s="22"/>
    </row>
    <row r="24" spans="1:1119" s="23" customFormat="1" ht="14.25">
      <c r="A24" s="14" t="s">
        <v>42</v>
      </c>
      <c r="B24" s="15" t="s">
        <v>43</v>
      </c>
      <c r="C24" s="16" t="s">
        <v>41</v>
      </c>
      <c r="D24" s="17">
        <v>13</v>
      </c>
      <c r="E24" s="18"/>
      <c r="F24" s="19"/>
      <c r="G24" s="20"/>
      <c r="H24" s="21"/>
      <c r="I24" s="22"/>
    </row>
    <row r="25" spans="1:1119" s="28" customFormat="1">
      <c r="A25" s="26">
        <v>5</v>
      </c>
      <c r="B25" s="5" t="s">
        <v>44</v>
      </c>
      <c r="C25" s="6"/>
      <c r="D25" s="24"/>
      <c r="E25" s="25"/>
      <c r="F25" s="8"/>
      <c r="G25" s="9"/>
      <c r="H25" s="10"/>
      <c r="I25" s="11"/>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row>
    <row r="26" spans="1:1119" s="31" customFormat="1" ht="14.25">
      <c r="A26" s="29" t="s">
        <v>45</v>
      </c>
      <c r="B26" s="15" t="s">
        <v>46</v>
      </c>
      <c r="C26" s="16" t="s">
        <v>19</v>
      </c>
      <c r="D26" s="17">
        <v>1</v>
      </c>
      <c r="E26" s="18"/>
      <c r="F26" s="19"/>
      <c r="G26" s="20"/>
      <c r="H26" s="21"/>
      <c r="I26" s="22"/>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row>
    <row r="27" spans="1:1119" s="31" customFormat="1" ht="14.25">
      <c r="A27" s="29" t="s">
        <v>47</v>
      </c>
      <c r="B27" s="15" t="s">
        <v>48</v>
      </c>
      <c r="C27" s="16" t="s">
        <v>19</v>
      </c>
      <c r="D27" s="17">
        <v>1</v>
      </c>
      <c r="E27" s="18"/>
      <c r="F27" s="19"/>
      <c r="G27" s="20"/>
      <c r="H27" s="21"/>
      <c r="I27" s="22"/>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row>
    <row r="28" spans="1:1119" s="28" customFormat="1">
      <c r="A28" s="26">
        <v>6</v>
      </c>
      <c r="B28" s="5" t="s">
        <v>49</v>
      </c>
      <c r="C28" s="6"/>
      <c r="D28" s="24"/>
      <c r="E28" s="25"/>
      <c r="F28" s="8"/>
      <c r="G28" s="9"/>
      <c r="H28" s="10"/>
      <c r="I28" s="11"/>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row>
    <row r="29" spans="1:1119" s="31" customFormat="1" ht="14.25">
      <c r="A29" s="29" t="s">
        <v>50</v>
      </c>
      <c r="B29" s="15" t="s">
        <v>51</v>
      </c>
      <c r="C29" s="16" t="s">
        <v>52</v>
      </c>
      <c r="D29" s="17">
        <f>(12*12)*2</f>
        <v>288</v>
      </c>
      <c r="E29" s="18"/>
      <c r="F29" s="19"/>
      <c r="G29" s="20"/>
      <c r="H29" s="21"/>
      <c r="I29" s="22"/>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row>
    <row r="30" spans="1:1119" s="28" customFormat="1">
      <c r="A30" s="26">
        <v>7</v>
      </c>
      <c r="B30" s="5" t="s">
        <v>53</v>
      </c>
      <c r="C30" s="6"/>
      <c r="D30" s="24"/>
      <c r="E30" s="25"/>
      <c r="F30" s="8"/>
      <c r="G30" s="9"/>
      <c r="H30" s="10"/>
      <c r="I30" s="11"/>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row>
    <row r="31" spans="1:1119" s="31" customFormat="1" ht="14.25">
      <c r="A31" s="29" t="s">
        <v>54</v>
      </c>
      <c r="B31" s="15" t="s">
        <v>55</v>
      </c>
      <c r="C31" s="16" t="s">
        <v>56</v>
      </c>
      <c r="D31" s="17">
        <f>16.6*2</f>
        <v>33.200000000000003</v>
      </c>
      <c r="E31" s="18"/>
      <c r="F31" s="19"/>
      <c r="G31" s="20"/>
      <c r="H31" s="21"/>
      <c r="I31" s="22"/>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row>
    <row r="32" spans="1:1119" s="28" customFormat="1">
      <c r="A32" s="26">
        <v>8</v>
      </c>
      <c r="B32" s="5" t="s">
        <v>57</v>
      </c>
      <c r="C32" s="6"/>
      <c r="D32" s="24"/>
      <c r="E32" s="25"/>
      <c r="F32" s="8"/>
      <c r="G32" s="9"/>
      <c r="H32" s="10"/>
      <c r="I32" s="11"/>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row>
    <row r="33" spans="1:1119" s="31" customFormat="1" ht="14.25">
      <c r="A33" s="29" t="s">
        <v>58</v>
      </c>
      <c r="B33" s="15" t="s">
        <v>59</v>
      </c>
      <c r="C33" s="16" t="s">
        <v>56</v>
      </c>
      <c r="D33" s="17">
        <f>17*2</f>
        <v>34</v>
      </c>
      <c r="E33" s="18"/>
      <c r="F33" s="19"/>
      <c r="G33" s="20"/>
      <c r="H33" s="21"/>
      <c r="I33" s="22"/>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row>
    <row r="34" spans="1:1119" s="31" customFormat="1" ht="14.25">
      <c r="A34" s="29" t="s">
        <v>60</v>
      </c>
      <c r="B34" s="15" t="s">
        <v>61</v>
      </c>
      <c r="C34" s="16" t="s">
        <v>62</v>
      </c>
      <c r="D34" s="17">
        <f>125.1*2</f>
        <v>250.2</v>
      </c>
      <c r="E34" s="18"/>
      <c r="F34" s="19"/>
      <c r="G34" s="20"/>
      <c r="H34" s="21"/>
      <c r="I34" s="22"/>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row>
    <row r="35" spans="1:1119" s="34" customFormat="1">
      <c r="A35" s="29" t="s">
        <v>63</v>
      </c>
      <c r="B35" s="15" t="s">
        <v>64</v>
      </c>
      <c r="C35" s="16" t="s">
        <v>52</v>
      </c>
      <c r="D35" s="17">
        <f>65*2</f>
        <v>130</v>
      </c>
      <c r="E35" s="18"/>
      <c r="F35" s="19"/>
      <c r="G35" s="32"/>
      <c r="H35" s="33"/>
      <c r="I35" s="22"/>
    </row>
    <row r="36" spans="1:1119" s="12" customFormat="1">
      <c r="A36" s="26">
        <v>9</v>
      </c>
      <c r="B36" s="5" t="s">
        <v>65</v>
      </c>
      <c r="C36" s="6"/>
      <c r="D36" s="24"/>
      <c r="E36" s="25"/>
      <c r="F36" s="8"/>
      <c r="G36" s="9"/>
      <c r="H36" s="10"/>
      <c r="I36" s="11"/>
    </row>
    <row r="37" spans="1:1119" s="23" customFormat="1" ht="14.25">
      <c r="A37" s="29" t="s">
        <v>66</v>
      </c>
      <c r="B37" s="15" t="s">
        <v>67</v>
      </c>
      <c r="C37" s="16" t="s">
        <v>52</v>
      </c>
      <c r="D37" s="17">
        <f>(48*2.3-(4*2.3))*2</f>
        <v>202.39999999999998</v>
      </c>
      <c r="E37" s="18"/>
      <c r="F37" s="19"/>
      <c r="G37" s="20"/>
      <c r="H37" s="21"/>
      <c r="I37" s="22"/>
    </row>
    <row r="38" spans="1:1119" s="23" customFormat="1" ht="14.25">
      <c r="A38" s="29" t="s">
        <v>68</v>
      </c>
      <c r="B38" s="15" t="s">
        <v>69</v>
      </c>
      <c r="C38" s="16" t="s">
        <v>70</v>
      </c>
      <c r="D38" s="17">
        <f>4*2</f>
        <v>8</v>
      </c>
      <c r="E38" s="18"/>
      <c r="F38" s="19"/>
      <c r="G38" s="20"/>
      <c r="H38" s="21"/>
      <c r="I38" s="22"/>
    </row>
    <row r="39" spans="1:1119" s="12" customFormat="1">
      <c r="A39" s="26"/>
      <c r="B39" s="5" t="s">
        <v>71</v>
      </c>
      <c r="C39" s="6"/>
      <c r="D39" s="24"/>
      <c r="E39" s="25"/>
      <c r="F39" s="8"/>
      <c r="G39" s="9"/>
      <c r="H39" s="10"/>
      <c r="I39" s="11"/>
    </row>
    <row r="40" spans="1:1119" s="12" customFormat="1">
      <c r="A40" s="26"/>
      <c r="B40" s="5" t="s">
        <v>72</v>
      </c>
      <c r="C40" s="6"/>
      <c r="D40" s="24"/>
      <c r="E40" s="25"/>
      <c r="F40" s="8"/>
      <c r="G40" s="9"/>
      <c r="H40" s="10"/>
      <c r="I40" s="11"/>
    </row>
    <row r="41" spans="1:1119" s="42" customFormat="1" ht="14.25">
      <c r="A41" s="29" t="s">
        <v>73</v>
      </c>
      <c r="B41" s="35" t="s">
        <v>74</v>
      </c>
      <c r="C41" s="36" t="s">
        <v>52</v>
      </c>
      <c r="D41" s="37">
        <f>12*2</f>
        <v>24</v>
      </c>
      <c r="E41" s="38"/>
      <c r="F41" s="39"/>
      <c r="G41" s="40"/>
      <c r="H41" s="41"/>
      <c r="I41" s="22"/>
    </row>
    <row r="42" spans="1:1119" s="42" customFormat="1" ht="14.25">
      <c r="A42" s="29" t="s">
        <v>75</v>
      </c>
      <c r="B42" s="35" t="s">
        <v>76</v>
      </c>
      <c r="C42" s="36" t="s">
        <v>56</v>
      </c>
      <c r="D42" s="37">
        <f>(12*0.05)*2</f>
        <v>1.2000000000000002</v>
      </c>
      <c r="E42" s="38"/>
      <c r="F42" s="39"/>
      <c r="G42" s="40"/>
      <c r="H42" s="41"/>
      <c r="I42" s="22"/>
    </row>
    <row r="43" spans="1:1119" s="23" customFormat="1" ht="14.25">
      <c r="A43" s="29" t="s">
        <v>77</v>
      </c>
      <c r="B43" s="15" t="s">
        <v>78</v>
      </c>
      <c r="C43" s="16" t="s">
        <v>62</v>
      </c>
      <c r="D43" s="17">
        <f>43.1*2</f>
        <v>86.2</v>
      </c>
      <c r="E43" s="18"/>
      <c r="F43" s="19"/>
      <c r="G43" s="20"/>
      <c r="H43" s="21"/>
      <c r="I43" s="22"/>
    </row>
    <row r="44" spans="1:1119" s="23" customFormat="1" ht="14.25">
      <c r="A44" s="29" t="s">
        <v>79</v>
      </c>
      <c r="B44" s="15" t="s">
        <v>59</v>
      </c>
      <c r="C44" s="16" t="s">
        <v>56</v>
      </c>
      <c r="D44" s="17">
        <f>1.8*2</f>
        <v>3.6</v>
      </c>
      <c r="E44" s="18"/>
      <c r="F44" s="19"/>
      <c r="G44" s="20"/>
      <c r="H44" s="21"/>
      <c r="I44" s="22"/>
    </row>
    <row r="45" spans="1:1119" s="23" customFormat="1" ht="14.25">
      <c r="A45" s="29" t="s">
        <v>80</v>
      </c>
      <c r="B45" s="15" t="s">
        <v>64</v>
      </c>
      <c r="C45" s="16" t="s">
        <v>52</v>
      </c>
      <c r="D45" s="17">
        <f>2.1*2</f>
        <v>4.2</v>
      </c>
      <c r="E45" s="18"/>
      <c r="F45" s="19"/>
      <c r="G45" s="20"/>
      <c r="H45" s="21"/>
      <c r="I45" s="22"/>
    </row>
    <row r="46" spans="1:1119" s="12" customFormat="1">
      <c r="A46" s="26"/>
      <c r="B46" s="5" t="s">
        <v>81</v>
      </c>
      <c r="C46" s="6"/>
      <c r="D46" s="24"/>
      <c r="E46" s="25"/>
      <c r="F46" s="8"/>
      <c r="G46" s="9"/>
      <c r="H46" s="10"/>
      <c r="I46" s="11"/>
    </row>
    <row r="47" spans="1:1119" s="42" customFormat="1" ht="14.25">
      <c r="A47" s="29" t="s">
        <v>82</v>
      </c>
      <c r="B47" s="35" t="s">
        <v>74</v>
      </c>
      <c r="C47" s="36" t="s">
        <v>52</v>
      </c>
      <c r="D47" s="37">
        <f>12*2</f>
        <v>24</v>
      </c>
      <c r="E47" s="38"/>
      <c r="F47" s="39"/>
      <c r="G47" s="40"/>
      <c r="H47" s="41"/>
      <c r="I47" s="22"/>
    </row>
    <row r="48" spans="1:1119" s="23" customFormat="1" ht="14.25">
      <c r="A48" s="29" t="s">
        <v>83</v>
      </c>
      <c r="B48" s="35" t="s">
        <v>76</v>
      </c>
      <c r="C48" s="36" t="s">
        <v>56</v>
      </c>
      <c r="D48" s="37">
        <f>(12*0.05)*2</f>
        <v>1.2000000000000002</v>
      </c>
      <c r="E48" s="18"/>
      <c r="F48" s="19"/>
      <c r="G48" s="20"/>
      <c r="H48" s="21"/>
      <c r="I48" s="22"/>
    </row>
    <row r="49" spans="1:9" s="23" customFormat="1" ht="14.25">
      <c r="A49" s="29" t="s">
        <v>84</v>
      </c>
      <c r="B49" s="15" t="s">
        <v>78</v>
      </c>
      <c r="C49" s="16" t="s">
        <v>62</v>
      </c>
      <c r="D49" s="17">
        <f>43.1*2</f>
        <v>86.2</v>
      </c>
      <c r="E49" s="18"/>
      <c r="F49" s="19"/>
      <c r="G49" s="20"/>
      <c r="H49" s="21"/>
      <c r="I49" s="22"/>
    </row>
    <row r="50" spans="1:9" s="23" customFormat="1" ht="14.25">
      <c r="A50" s="29" t="s">
        <v>85</v>
      </c>
      <c r="B50" s="15" t="s">
        <v>59</v>
      </c>
      <c r="C50" s="16" t="s">
        <v>56</v>
      </c>
      <c r="D50" s="17">
        <f>1.8*2</f>
        <v>3.6</v>
      </c>
      <c r="E50" s="18"/>
      <c r="F50" s="19"/>
      <c r="G50" s="20"/>
      <c r="H50" s="21"/>
      <c r="I50" s="22"/>
    </row>
    <row r="51" spans="1:9" s="23" customFormat="1" ht="14.25">
      <c r="A51" s="29" t="s">
        <v>86</v>
      </c>
      <c r="B51" s="15" t="s">
        <v>64</v>
      </c>
      <c r="C51" s="16" t="s">
        <v>52</v>
      </c>
      <c r="D51" s="17">
        <f>2.1*2</f>
        <v>4.2</v>
      </c>
      <c r="E51" s="18"/>
      <c r="F51" s="19"/>
      <c r="G51" s="20"/>
      <c r="H51" s="21"/>
      <c r="I51" s="22"/>
    </row>
    <row r="52" spans="1:9" s="12" customFormat="1">
      <c r="A52" s="26"/>
      <c r="B52" s="5" t="s">
        <v>87</v>
      </c>
      <c r="C52" s="6"/>
      <c r="D52" s="24"/>
      <c r="E52" s="25"/>
      <c r="F52" s="8"/>
      <c r="G52" s="9"/>
      <c r="H52" s="10"/>
      <c r="I52" s="11"/>
    </row>
    <row r="53" spans="1:9" s="23" customFormat="1" ht="25.5">
      <c r="A53" s="29" t="s">
        <v>88</v>
      </c>
      <c r="B53" s="15" t="s">
        <v>89</v>
      </c>
      <c r="C53" s="16" t="s">
        <v>70</v>
      </c>
      <c r="D53" s="17">
        <v>3550</v>
      </c>
      <c r="E53" s="18"/>
      <c r="F53" s="19"/>
      <c r="G53" s="20"/>
      <c r="H53" s="21"/>
      <c r="I53" s="22"/>
    </row>
    <row r="54" spans="1:9" s="12" customFormat="1">
      <c r="A54" s="26"/>
      <c r="B54" s="5" t="s">
        <v>90</v>
      </c>
      <c r="C54" s="6"/>
      <c r="D54" s="24"/>
      <c r="E54" s="25"/>
      <c r="F54" s="8"/>
      <c r="G54" s="9"/>
      <c r="H54" s="10"/>
      <c r="I54" s="11"/>
    </row>
    <row r="55" spans="1:9" s="23" customFormat="1" ht="25.5">
      <c r="A55" s="29" t="s">
        <v>91</v>
      </c>
      <c r="B55" s="15" t="s">
        <v>92</v>
      </c>
      <c r="C55" s="16" t="s">
        <v>93</v>
      </c>
      <c r="D55" s="17">
        <v>76</v>
      </c>
      <c r="E55" s="18"/>
      <c r="F55" s="19"/>
      <c r="G55" s="20"/>
      <c r="H55" s="21"/>
      <c r="I55" s="22"/>
    </row>
    <row r="56" spans="1:9" s="12" customFormat="1">
      <c r="A56" s="26">
        <v>11</v>
      </c>
      <c r="B56" s="5" t="s">
        <v>94</v>
      </c>
      <c r="C56" s="6"/>
      <c r="D56" s="24"/>
      <c r="E56" s="25"/>
      <c r="F56" s="8"/>
      <c r="G56" s="10"/>
      <c r="H56" s="10"/>
      <c r="I56" s="11"/>
    </row>
    <row r="57" spans="1:9" s="23" customFormat="1" ht="85.5" customHeight="1">
      <c r="A57" s="29" t="s">
        <v>95</v>
      </c>
      <c r="B57" s="15" t="s">
        <v>96</v>
      </c>
      <c r="C57" s="16" t="s">
        <v>19</v>
      </c>
      <c r="D57" s="17">
        <v>2</v>
      </c>
      <c r="E57" s="18"/>
      <c r="F57" s="19"/>
      <c r="G57" s="21"/>
      <c r="H57" s="21"/>
      <c r="I57" s="22"/>
    </row>
    <row r="58" spans="1:9" s="23" customFormat="1" ht="14.25">
      <c r="A58" s="29" t="s">
        <v>97</v>
      </c>
      <c r="B58" s="15" t="s">
        <v>98</v>
      </c>
      <c r="C58" s="16" t="s">
        <v>19</v>
      </c>
      <c r="D58" s="17">
        <v>2</v>
      </c>
      <c r="E58" s="18"/>
      <c r="F58" s="19"/>
      <c r="G58" s="21"/>
      <c r="H58" s="21"/>
      <c r="I58" s="22"/>
    </row>
    <row r="59" spans="1:9" s="23" customFormat="1" ht="35.25" customHeight="1">
      <c r="A59" s="29" t="s">
        <v>99</v>
      </c>
      <c r="B59" s="15" t="s">
        <v>100</v>
      </c>
      <c r="C59" s="16" t="s">
        <v>19</v>
      </c>
      <c r="D59" s="17">
        <v>2</v>
      </c>
      <c r="E59" s="18"/>
      <c r="F59" s="19"/>
      <c r="G59" s="21"/>
      <c r="H59" s="21"/>
      <c r="I59" s="22"/>
    </row>
    <row r="60" spans="1:9" s="23" customFormat="1" ht="14.25">
      <c r="A60" s="29" t="s">
        <v>101</v>
      </c>
      <c r="B60" s="15" t="s">
        <v>102</v>
      </c>
      <c r="C60" s="16" t="s">
        <v>19</v>
      </c>
      <c r="D60" s="17">
        <v>2</v>
      </c>
      <c r="E60" s="18"/>
      <c r="F60" s="19"/>
      <c r="G60" s="21"/>
      <c r="H60" s="21"/>
      <c r="I60" s="22"/>
    </row>
    <row r="61" spans="1:9" s="23" customFormat="1" ht="14.25">
      <c r="A61" s="29" t="s">
        <v>103</v>
      </c>
      <c r="B61" s="15" t="s">
        <v>104</v>
      </c>
      <c r="C61" s="16" t="s">
        <v>19</v>
      </c>
      <c r="D61" s="17">
        <v>20</v>
      </c>
      <c r="E61" s="18"/>
      <c r="F61" s="19"/>
      <c r="G61" s="21"/>
      <c r="H61" s="21"/>
      <c r="I61" s="22"/>
    </row>
    <row r="62" spans="1:9" s="23" customFormat="1" ht="14.25">
      <c r="A62" s="29" t="s">
        <v>105</v>
      </c>
      <c r="B62" s="15" t="s">
        <v>106</v>
      </c>
      <c r="C62" s="16" t="s">
        <v>19</v>
      </c>
      <c r="D62" s="17">
        <v>2</v>
      </c>
      <c r="E62" s="18"/>
      <c r="F62" s="19"/>
      <c r="G62" s="21"/>
      <c r="H62" s="21"/>
      <c r="I62" s="22"/>
    </row>
    <row r="63" spans="1:9" s="23" customFormat="1" ht="14.25">
      <c r="A63" s="29" t="s">
        <v>107</v>
      </c>
      <c r="B63" s="15" t="s">
        <v>108</v>
      </c>
      <c r="C63" s="16" t="s">
        <v>19</v>
      </c>
      <c r="D63" s="17">
        <v>1</v>
      </c>
      <c r="E63" s="18"/>
      <c r="F63" s="19"/>
      <c r="G63" s="21"/>
      <c r="H63" s="21"/>
      <c r="I63" s="22"/>
    </row>
    <row r="64" spans="1:9" s="12" customFormat="1">
      <c r="A64" s="26">
        <v>12</v>
      </c>
      <c r="B64" s="5" t="s">
        <v>109</v>
      </c>
      <c r="C64" s="6"/>
      <c r="D64" s="24"/>
      <c r="E64" s="25"/>
      <c r="F64" s="8"/>
      <c r="G64" s="10"/>
      <c r="H64" s="10"/>
      <c r="I64" s="11"/>
    </row>
    <row r="65" spans="1:9" s="23" customFormat="1" ht="50.25" customHeight="1">
      <c r="A65" s="29" t="s">
        <v>110</v>
      </c>
      <c r="B65" s="15" t="s">
        <v>111</v>
      </c>
      <c r="C65" s="16" t="s">
        <v>112</v>
      </c>
      <c r="D65" s="17">
        <v>2</v>
      </c>
      <c r="E65" s="18"/>
      <c r="F65" s="19"/>
      <c r="G65" s="20"/>
      <c r="H65" s="21"/>
      <c r="I65" s="22"/>
    </row>
    <row r="66" spans="1:9" s="23" customFormat="1" ht="14.25">
      <c r="A66" s="29" t="s">
        <v>113</v>
      </c>
      <c r="B66" s="15" t="s">
        <v>114</v>
      </c>
      <c r="C66" s="16" t="s">
        <v>112</v>
      </c>
      <c r="D66" s="17">
        <v>2</v>
      </c>
      <c r="E66" s="18"/>
      <c r="F66" s="19"/>
      <c r="G66" s="20"/>
      <c r="H66" s="21"/>
      <c r="I66" s="22"/>
    </row>
    <row r="67" spans="1:9" s="23" customFormat="1" ht="25.5">
      <c r="A67" s="29" t="s">
        <v>115</v>
      </c>
      <c r="B67" s="15" t="s">
        <v>116</v>
      </c>
      <c r="C67" s="16" t="s">
        <v>112</v>
      </c>
      <c r="D67" s="17">
        <v>2</v>
      </c>
      <c r="E67" s="18"/>
      <c r="F67" s="19"/>
      <c r="G67" s="20"/>
      <c r="H67" s="21"/>
      <c r="I67" s="22"/>
    </row>
    <row r="68" spans="1:9" s="23" customFormat="1" ht="25.5">
      <c r="A68" s="29" t="s">
        <v>117</v>
      </c>
      <c r="B68" s="15" t="s">
        <v>118</v>
      </c>
      <c r="C68" s="16" t="s">
        <v>112</v>
      </c>
      <c r="D68" s="17">
        <v>2</v>
      </c>
      <c r="E68" s="18"/>
      <c r="F68" s="19"/>
      <c r="G68" s="20"/>
      <c r="H68" s="21"/>
      <c r="I68" s="22"/>
    </row>
    <row r="69" spans="1:9" s="23" customFormat="1" ht="25.5">
      <c r="A69" s="29" t="s">
        <v>119</v>
      </c>
      <c r="B69" s="15" t="s">
        <v>120</v>
      </c>
      <c r="C69" s="16" t="s">
        <v>112</v>
      </c>
      <c r="D69" s="17">
        <v>2</v>
      </c>
      <c r="E69" s="18"/>
      <c r="F69" s="19"/>
      <c r="G69" s="20"/>
      <c r="H69" s="21"/>
      <c r="I69" s="22"/>
    </row>
    <row r="70" spans="1:9" s="23" customFormat="1" ht="25.5">
      <c r="A70" s="29" t="s">
        <v>121</v>
      </c>
      <c r="B70" s="15" t="s">
        <v>122</v>
      </c>
      <c r="C70" s="16" t="s">
        <v>112</v>
      </c>
      <c r="D70" s="17">
        <v>2</v>
      </c>
      <c r="E70" s="18"/>
      <c r="F70" s="19"/>
      <c r="G70" s="20"/>
      <c r="H70" s="21"/>
      <c r="I70" s="22"/>
    </row>
    <row r="71" spans="1:9" s="23" customFormat="1" ht="25.5">
      <c r="A71" s="29" t="s">
        <v>123</v>
      </c>
      <c r="B71" s="15" t="s">
        <v>124</v>
      </c>
      <c r="C71" s="16" t="s">
        <v>19</v>
      </c>
      <c r="D71" s="17">
        <v>2</v>
      </c>
      <c r="E71" s="18"/>
      <c r="F71" s="19"/>
      <c r="G71" s="20"/>
      <c r="H71" s="21"/>
      <c r="I71" s="22"/>
    </row>
    <row r="72" spans="1:9" s="12" customFormat="1">
      <c r="A72" s="26">
        <v>13</v>
      </c>
      <c r="B72" s="5" t="s">
        <v>125</v>
      </c>
      <c r="C72" s="6"/>
      <c r="D72" s="24"/>
      <c r="E72" s="25"/>
      <c r="F72" s="8"/>
      <c r="G72" s="9"/>
      <c r="H72" s="10"/>
      <c r="I72" s="11"/>
    </row>
    <row r="73" spans="1:9" s="23" customFormat="1" ht="25.5">
      <c r="A73" s="29" t="s">
        <v>126</v>
      </c>
      <c r="B73" s="15" t="s">
        <v>127</v>
      </c>
      <c r="C73" s="16" t="s">
        <v>19</v>
      </c>
      <c r="D73" s="17">
        <v>4</v>
      </c>
      <c r="E73" s="18"/>
      <c r="F73" s="19"/>
      <c r="G73" s="20"/>
      <c r="H73" s="21"/>
      <c r="I73" s="22"/>
    </row>
    <row r="74" spans="1:9" s="23" customFormat="1" ht="14.25">
      <c r="A74" s="29" t="s">
        <v>128</v>
      </c>
      <c r="B74" s="15" t="s">
        <v>129</v>
      </c>
      <c r="C74" s="16" t="s">
        <v>70</v>
      </c>
      <c r="D74" s="17">
        <v>50</v>
      </c>
      <c r="E74" s="18"/>
      <c r="F74" s="19"/>
      <c r="G74" s="20"/>
      <c r="H74" s="21"/>
      <c r="I74" s="22"/>
    </row>
    <row r="75" spans="1:9" s="12" customFormat="1">
      <c r="A75" s="26">
        <v>14</v>
      </c>
      <c r="B75" s="5" t="s">
        <v>130</v>
      </c>
      <c r="C75" s="6"/>
      <c r="D75" s="24"/>
      <c r="E75" s="25"/>
      <c r="F75" s="8"/>
      <c r="G75" s="9"/>
      <c r="H75" s="10"/>
      <c r="I75" s="11"/>
    </row>
    <row r="76" spans="1:9" s="23" customFormat="1" ht="25.5">
      <c r="A76" s="29" t="s">
        <v>131</v>
      </c>
      <c r="B76" s="15" t="s">
        <v>132</v>
      </c>
      <c r="C76" s="16" t="s">
        <v>93</v>
      </c>
      <c r="D76" s="17">
        <v>2</v>
      </c>
      <c r="E76" s="18"/>
      <c r="F76" s="19"/>
      <c r="G76" s="20"/>
      <c r="H76" s="21"/>
      <c r="I76" s="22"/>
    </row>
    <row r="77" spans="1:9" s="23" customFormat="1" ht="14.25">
      <c r="A77" s="29" t="s">
        <v>133</v>
      </c>
      <c r="B77" s="15" t="s">
        <v>134</v>
      </c>
      <c r="C77" s="16" t="s">
        <v>93</v>
      </c>
      <c r="D77" s="17">
        <v>2</v>
      </c>
      <c r="E77" s="18"/>
      <c r="F77" s="19"/>
      <c r="G77" s="20"/>
      <c r="H77" s="21"/>
      <c r="I77" s="22"/>
    </row>
    <row r="78" spans="1:9" s="12" customFormat="1">
      <c r="A78" s="26"/>
      <c r="B78" s="5" t="s">
        <v>135</v>
      </c>
      <c r="C78" s="6"/>
      <c r="D78" s="24"/>
      <c r="E78" s="25"/>
      <c r="F78" s="8"/>
      <c r="G78" s="9"/>
      <c r="H78" s="10"/>
      <c r="I78" s="11"/>
    </row>
    <row r="79" spans="1:9" s="12" customFormat="1">
      <c r="A79" s="26">
        <v>15</v>
      </c>
      <c r="B79" s="5" t="s">
        <v>136</v>
      </c>
      <c r="C79" s="6"/>
      <c r="D79" s="24"/>
      <c r="E79" s="25"/>
      <c r="F79" s="8"/>
      <c r="G79" s="9"/>
      <c r="H79" s="10"/>
      <c r="I79" s="11"/>
    </row>
    <row r="80" spans="1:9" s="23" customFormat="1" ht="25.5">
      <c r="A80" s="29" t="s">
        <v>137</v>
      </c>
      <c r="B80" s="15" t="s">
        <v>138</v>
      </c>
      <c r="C80" s="16" t="s">
        <v>93</v>
      </c>
      <c r="D80" s="17">
        <v>2</v>
      </c>
      <c r="E80" s="18"/>
      <c r="F80" s="19"/>
      <c r="G80" s="20"/>
      <c r="H80" s="21"/>
      <c r="I80" s="22"/>
    </row>
    <row r="81" spans="1:9" s="23" customFormat="1" ht="25.5">
      <c r="A81" s="29" t="s">
        <v>139</v>
      </c>
      <c r="B81" s="15" t="s">
        <v>140</v>
      </c>
      <c r="C81" s="16" t="s">
        <v>93</v>
      </c>
      <c r="D81" s="17">
        <v>2</v>
      </c>
      <c r="E81" s="18"/>
      <c r="F81" s="19"/>
      <c r="G81" s="20"/>
      <c r="H81" s="21"/>
      <c r="I81" s="22"/>
    </row>
    <row r="82" spans="1:9" s="23" customFormat="1" ht="25.5">
      <c r="A82" s="29" t="s">
        <v>141</v>
      </c>
      <c r="B82" s="15" t="s">
        <v>142</v>
      </c>
      <c r="C82" s="16" t="s">
        <v>70</v>
      </c>
      <c r="D82" s="17">
        <f>160*2</f>
        <v>320</v>
      </c>
      <c r="E82" s="18"/>
      <c r="F82" s="19"/>
      <c r="G82" s="20"/>
      <c r="H82" s="21"/>
      <c r="I82" s="22"/>
    </row>
    <row r="83" spans="1:9" s="23" customFormat="1" ht="25.5">
      <c r="A83" s="29" t="s">
        <v>143</v>
      </c>
      <c r="B83" s="15" t="s">
        <v>144</v>
      </c>
      <c r="C83" s="16" t="s">
        <v>19</v>
      </c>
      <c r="D83" s="17">
        <v>2</v>
      </c>
      <c r="E83" s="18"/>
      <c r="F83" s="19"/>
      <c r="G83" s="20"/>
      <c r="H83" s="21"/>
      <c r="I83" s="22"/>
    </row>
    <row r="84" spans="1:9" s="23" customFormat="1" ht="14.25">
      <c r="A84" s="29" t="s">
        <v>145</v>
      </c>
      <c r="B84" s="15" t="s">
        <v>146</v>
      </c>
      <c r="C84" s="16" t="s">
        <v>93</v>
      </c>
      <c r="D84" s="17">
        <v>16</v>
      </c>
      <c r="E84" s="18"/>
      <c r="F84" s="19"/>
      <c r="G84" s="20"/>
      <c r="H84" s="21"/>
      <c r="I84" s="22"/>
    </row>
    <row r="85" spans="1:9" s="12" customFormat="1">
      <c r="A85" s="26">
        <v>16</v>
      </c>
      <c r="B85" s="5" t="s">
        <v>147</v>
      </c>
      <c r="C85" s="6"/>
      <c r="D85" s="24"/>
      <c r="E85" s="25"/>
      <c r="F85" s="8"/>
      <c r="G85" s="9"/>
      <c r="H85" s="10"/>
      <c r="I85" s="11"/>
    </row>
    <row r="86" spans="1:9" s="23" customFormat="1" ht="25.5">
      <c r="A86" s="29" t="s">
        <v>148</v>
      </c>
      <c r="B86" s="15" t="s">
        <v>149</v>
      </c>
      <c r="C86" s="16" t="s">
        <v>70</v>
      </c>
      <c r="D86" s="17">
        <v>4920</v>
      </c>
      <c r="E86" s="18"/>
      <c r="F86" s="19"/>
      <c r="G86" s="20"/>
      <c r="H86" s="21"/>
      <c r="I86" s="22"/>
    </row>
    <row r="87" spans="1:9" s="23" customFormat="1" ht="14.25">
      <c r="A87" s="29" t="s">
        <v>150</v>
      </c>
      <c r="B87" s="15" t="s">
        <v>146</v>
      </c>
      <c r="C87" s="16" t="s">
        <v>93</v>
      </c>
      <c r="D87" s="17">
        <v>12</v>
      </c>
      <c r="E87" s="18"/>
      <c r="F87" s="19"/>
      <c r="G87" s="20"/>
      <c r="H87" s="21"/>
      <c r="I87" s="22"/>
    </row>
    <row r="88" spans="1:9" s="23" customFormat="1" ht="25.5">
      <c r="A88" s="29" t="s">
        <v>151</v>
      </c>
      <c r="B88" s="15" t="s">
        <v>152</v>
      </c>
      <c r="C88" s="16" t="s">
        <v>93</v>
      </c>
      <c r="D88" s="17">
        <v>6</v>
      </c>
      <c r="E88" s="18"/>
      <c r="F88" s="19"/>
      <c r="G88" s="20"/>
      <c r="H88" s="21"/>
      <c r="I88" s="22"/>
    </row>
    <row r="89" spans="1:9" s="23" customFormat="1" ht="25.5">
      <c r="A89" s="29" t="s">
        <v>153</v>
      </c>
      <c r="B89" s="15" t="s">
        <v>154</v>
      </c>
      <c r="C89" s="16" t="s">
        <v>93</v>
      </c>
      <c r="D89" s="17">
        <v>12</v>
      </c>
      <c r="E89" s="18"/>
      <c r="F89" s="19"/>
      <c r="G89" s="20"/>
      <c r="H89" s="21"/>
      <c r="I89" s="22"/>
    </row>
    <row r="90" spans="1:9" s="12" customFormat="1">
      <c r="A90" s="26">
        <v>17</v>
      </c>
      <c r="B90" s="5" t="s">
        <v>155</v>
      </c>
      <c r="C90" s="6"/>
      <c r="D90" s="24"/>
      <c r="E90" s="25"/>
      <c r="F90" s="8"/>
      <c r="G90" s="9"/>
      <c r="H90" s="10"/>
      <c r="I90" s="11"/>
    </row>
    <row r="91" spans="1:9" s="23" customFormat="1" ht="25.5">
      <c r="A91" s="29" t="s">
        <v>156</v>
      </c>
      <c r="B91" s="15" t="s">
        <v>157</v>
      </c>
      <c r="C91" s="16" t="s">
        <v>93</v>
      </c>
      <c r="D91" s="17">
        <v>8</v>
      </c>
      <c r="E91" s="18"/>
      <c r="F91" s="19"/>
      <c r="G91" s="20"/>
      <c r="H91" s="21"/>
      <c r="I91" s="22"/>
    </row>
    <row r="92" spans="1:9" s="23" customFormat="1" ht="25.5">
      <c r="A92" s="29" t="s">
        <v>158</v>
      </c>
      <c r="B92" s="15" t="s">
        <v>159</v>
      </c>
      <c r="C92" s="16" t="s">
        <v>70</v>
      </c>
      <c r="D92" s="17">
        <v>180</v>
      </c>
      <c r="E92" s="18"/>
      <c r="F92" s="19"/>
      <c r="G92" s="20"/>
      <c r="H92" s="21"/>
      <c r="I92" s="22"/>
    </row>
    <row r="93" spans="1:9" s="23" customFormat="1" ht="25.5">
      <c r="A93" s="29" t="s">
        <v>160</v>
      </c>
      <c r="B93" s="15" t="s">
        <v>161</v>
      </c>
      <c r="C93" s="16" t="s">
        <v>70</v>
      </c>
      <c r="D93" s="17">
        <v>60</v>
      </c>
      <c r="E93" s="18"/>
      <c r="F93" s="19"/>
      <c r="G93" s="20"/>
      <c r="H93" s="21"/>
      <c r="I93" s="22"/>
    </row>
    <row r="94" spans="1:9" s="23" customFormat="1" ht="14.25">
      <c r="A94" s="29" t="s">
        <v>162</v>
      </c>
      <c r="B94" s="15" t="s">
        <v>163</v>
      </c>
      <c r="C94" s="16" t="s">
        <v>93</v>
      </c>
      <c r="D94" s="17">
        <v>28</v>
      </c>
      <c r="E94" s="18"/>
      <c r="F94" s="19"/>
      <c r="G94" s="20"/>
      <c r="H94" s="21"/>
      <c r="I94" s="22"/>
    </row>
    <row r="95" spans="1:9" s="23" customFormat="1" ht="14.25">
      <c r="A95" s="29" t="s">
        <v>164</v>
      </c>
      <c r="B95" s="15" t="s">
        <v>165</v>
      </c>
      <c r="C95" s="16" t="s">
        <v>93</v>
      </c>
      <c r="D95" s="17">
        <v>4</v>
      </c>
      <c r="E95" s="18"/>
      <c r="F95" s="19"/>
      <c r="G95" s="20"/>
      <c r="H95" s="21"/>
      <c r="I95" s="22"/>
    </row>
    <row r="96" spans="1:9" s="12" customFormat="1">
      <c r="A96" s="26"/>
      <c r="B96" s="5" t="s">
        <v>166</v>
      </c>
      <c r="C96" s="6"/>
      <c r="D96" s="24"/>
      <c r="E96" s="25"/>
      <c r="F96" s="8"/>
      <c r="G96" s="9"/>
      <c r="H96" s="10"/>
      <c r="I96" s="11"/>
    </row>
    <row r="97" spans="1:9" s="12" customFormat="1">
      <c r="A97" s="26">
        <v>18</v>
      </c>
      <c r="B97" s="5" t="s">
        <v>167</v>
      </c>
      <c r="C97" s="6"/>
      <c r="D97" s="24"/>
      <c r="E97" s="25"/>
      <c r="F97" s="8"/>
      <c r="G97" s="9"/>
      <c r="H97" s="10"/>
      <c r="I97" s="11"/>
    </row>
    <row r="98" spans="1:9" s="23" customFormat="1" ht="14.25">
      <c r="A98" s="29" t="s">
        <v>168</v>
      </c>
      <c r="B98" s="15" t="s">
        <v>169</v>
      </c>
      <c r="C98" s="16" t="s">
        <v>70</v>
      </c>
      <c r="D98" s="17">
        <v>20</v>
      </c>
      <c r="E98" s="18"/>
      <c r="F98" s="19"/>
      <c r="G98" s="20"/>
      <c r="H98" s="21"/>
      <c r="I98" s="22"/>
    </row>
    <row r="99" spans="1:9" s="23" customFormat="1" ht="14.25">
      <c r="A99" s="29" t="s">
        <v>170</v>
      </c>
      <c r="B99" s="15" t="s">
        <v>171</v>
      </c>
      <c r="C99" s="16" t="s">
        <v>70</v>
      </c>
      <c r="D99" s="17">
        <v>40</v>
      </c>
      <c r="E99" s="18"/>
      <c r="F99" s="19"/>
      <c r="G99" s="20"/>
      <c r="H99" s="21"/>
      <c r="I99" s="22"/>
    </row>
    <row r="100" spans="1:9" s="23" customFormat="1" ht="38.25">
      <c r="A100" s="29" t="s">
        <v>172</v>
      </c>
      <c r="B100" s="15" t="s">
        <v>173</v>
      </c>
      <c r="C100" s="16" t="s">
        <v>93</v>
      </c>
      <c r="D100" s="17">
        <v>2</v>
      </c>
      <c r="E100" s="18"/>
      <c r="F100" s="19"/>
      <c r="G100" s="20"/>
      <c r="H100" s="21"/>
      <c r="I100" s="22"/>
    </row>
    <row r="101" spans="1:9" s="23" customFormat="1" ht="38.25">
      <c r="A101" s="43" t="s">
        <v>174</v>
      </c>
      <c r="B101" s="15" t="s">
        <v>175</v>
      </c>
      <c r="C101" s="16" t="s">
        <v>93</v>
      </c>
      <c r="D101" s="17">
        <v>2</v>
      </c>
      <c r="E101" s="18"/>
      <c r="F101" s="19"/>
      <c r="G101" s="20"/>
      <c r="H101" s="21"/>
      <c r="I101" s="22"/>
    </row>
    <row r="102" spans="1:9" s="23" customFormat="1" ht="14.25">
      <c r="A102" s="43" t="s">
        <v>176</v>
      </c>
      <c r="B102" s="15" t="s">
        <v>177</v>
      </c>
      <c r="C102" s="16" t="s">
        <v>93</v>
      </c>
      <c r="D102" s="17">
        <v>32</v>
      </c>
      <c r="E102" s="18"/>
      <c r="F102" s="19"/>
      <c r="G102" s="20"/>
      <c r="H102" s="21"/>
      <c r="I102" s="22"/>
    </row>
    <row r="103" spans="1:9" s="23" customFormat="1" ht="14.25">
      <c r="A103" s="29" t="s">
        <v>178</v>
      </c>
      <c r="B103" s="15" t="s">
        <v>179</v>
      </c>
      <c r="C103" s="16" t="s">
        <v>93</v>
      </c>
      <c r="D103" s="17">
        <v>24</v>
      </c>
      <c r="E103" s="18"/>
      <c r="F103" s="19"/>
      <c r="G103" s="20"/>
      <c r="H103" s="21"/>
      <c r="I103" s="22"/>
    </row>
    <row r="104" spans="1:9" s="23" customFormat="1" ht="14.25">
      <c r="A104" s="29" t="s">
        <v>180</v>
      </c>
      <c r="B104" s="15" t="s">
        <v>181</v>
      </c>
      <c r="C104" s="16" t="s">
        <v>93</v>
      </c>
      <c r="D104" s="17">
        <v>2</v>
      </c>
      <c r="E104" s="18"/>
      <c r="F104" s="19"/>
      <c r="G104" s="20"/>
      <c r="H104" s="21"/>
      <c r="I104" s="22"/>
    </row>
    <row r="105" spans="1:9" s="23" customFormat="1" ht="14.25">
      <c r="A105" s="29" t="s">
        <v>182</v>
      </c>
      <c r="B105" s="15" t="s">
        <v>183</v>
      </c>
      <c r="C105" s="16" t="s">
        <v>93</v>
      </c>
      <c r="D105" s="17">
        <v>2</v>
      </c>
      <c r="E105" s="18"/>
      <c r="F105" s="19"/>
      <c r="G105" s="20"/>
      <c r="H105" s="21"/>
      <c r="I105" s="22"/>
    </row>
    <row r="106" spans="1:9" s="23" customFormat="1" ht="14.25">
      <c r="A106" s="29" t="s">
        <v>184</v>
      </c>
      <c r="B106" s="15" t="s">
        <v>185</v>
      </c>
      <c r="C106" s="16" t="s">
        <v>93</v>
      </c>
      <c r="D106" s="17">
        <v>8</v>
      </c>
      <c r="E106" s="18"/>
      <c r="F106" s="19"/>
      <c r="G106" s="20"/>
      <c r="H106" s="21"/>
      <c r="I106" s="22"/>
    </row>
    <row r="107" spans="1:9" s="12" customFormat="1">
      <c r="A107" s="26"/>
      <c r="B107" s="5" t="s">
        <v>186</v>
      </c>
      <c r="C107" s="6"/>
      <c r="D107" s="24"/>
      <c r="E107" s="25"/>
      <c r="F107" s="8"/>
      <c r="G107" s="9"/>
      <c r="H107" s="10"/>
      <c r="I107" s="11"/>
    </row>
    <row r="108" spans="1:9" s="12" customFormat="1">
      <c r="A108" s="26">
        <v>19</v>
      </c>
      <c r="B108" s="5" t="s">
        <v>187</v>
      </c>
      <c r="C108" s="6"/>
      <c r="D108" s="24"/>
      <c r="E108" s="25"/>
      <c r="F108" s="8"/>
      <c r="G108" s="9"/>
      <c r="H108" s="10"/>
      <c r="I108" s="11"/>
    </row>
    <row r="109" spans="1:9" s="23" customFormat="1" ht="14.25">
      <c r="A109" s="29" t="s">
        <v>188</v>
      </c>
      <c r="B109" s="15" t="s">
        <v>189</v>
      </c>
      <c r="C109" s="16" t="s">
        <v>112</v>
      </c>
      <c r="D109" s="17">
        <v>2</v>
      </c>
      <c r="E109" s="18"/>
      <c r="F109" s="19"/>
      <c r="G109" s="20"/>
      <c r="H109" s="21"/>
      <c r="I109" s="22"/>
    </row>
    <row r="110" spans="1:9" s="23" customFormat="1" ht="14.25">
      <c r="A110" s="29" t="s">
        <v>190</v>
      </c>
      <c r="B110" s="15" t="s">
        <v>191</v>
      </c>
      <c r="C110" s="16" t="s">
        <v>93</v>
      </c>
      <c r="D110" s="17">
        <v>96</v>
      </c>
      <c r="E110" s="18"/>
      <c r="F110" s="19"/>
      <c r="G110" s="20"/>
      <c r="H110" s="21"/>
      <c r="I110" s="22"/>
    </row>
    <row r="111" spans="1:9" s="23" customFormat="1" ht="14.25">
      <c r="A111" s="29" t="s">
        <v>192</v>
      </c>
      <c r="B111" s="15" t="s">
        <v>193</v>
      </c>
      <c r="C111" s="16" t="s">
        <v>70</v>
      </c>
      <c r="D111" s="17">
        <v>580</v>
      </c>
      <c r="E111" s="18"/>
      <c r="F111" s="19"/>
      <c r="G111" s="20"/>
      <c r="H111" s="21"/>
      <c r="I111" s="22"/>
    </row>
    <row r="112" spans="1:9" s="23" customFormat="1" ht="38.25">
      <c r="A112" s="29" t="s">
        <v>194</v>
      </c>
      <c r="B112" s="15" t="s">
        <v>195</v>
      </c>
      <c r="C112" s="16" t="s">
        <v>93</v>
      </c>
      <c r="D112" s="17">
        <v>96</v>
      </c>
      <c r="E112" s="18"/>
      <c r="F112" s="19"/>
      <c r="G112" s="20"/>
      <c r="H112" s="21"/>
      <c r="I112" s="22"/>
    </row>
    <row r="113" spans="1:9" s="23" customFormat="1" ht="38.25">
      <c r="A113" s="29" t="s">
        <v>196</v>
      </c>
      <c r="B113" s="15" t="s">
        <v>197</v>
      </c>
      <c r="C113" s="16" t="s">
        <v>93</v>
      </c>
      <c r="D113" s="17">
        <v>2</v>
      </c>
      <c r="E113" s="18"/>
      <c r="F113" s="19"/>
      <c r="G113" s="20"/>
      <c r="H113" s="21"/>
      <c r="I113" s="22"/>
    </row>
    <row r="114" spans="1:9" s="23" customFormat="1" ht="38.25">
      <c r="A114" s="29" t="s">
        <v>198</v>
      </c>
      <c r="B114" s="15" t="s">
        <v>199</v>
      </c>
      <c r="C114" s="16" t="s">
        <v>93</v>
      </c>
      <c r="D114" s="17">
        <v>2</v>
      </c>
      <c r="E114" s="18"/>
      <c r="F114" s="19"/>
      <c r="G114" s="20"/>
      <c r="H114" s="21"/>
      <c r="I114" s="22"/>
    </row>
    <row r="115" spans="1:9" s="23" customFormat="1" ht="38.25">
      <c r="A115" s="29" t="s">
        <v>200</v>
      </c>
      <c r="B115" s="15" t="s">
        <v>175</v>
      </c>
      <c r="C115" s="16" t="s">
        <v>93</v>
      </c>
      <c r="D115" s="17">
        <v>2</v>
      </c>
      <c r="E115" s="18"/>
      <c r="F115" s="19"/>
      <c r="G115" s="20"/>
      <c r="H115" s="21"/>
      <c r="I115" s="22"/>
    </row>
    <row r="116" spans="1:9" s="23" customFormat="1" ht="38.25">
      <c r="A116" s="29" t="s">
        <v>201</v>
      </c>
      <c r="B116" s="15" t="s">
        <v>202</v>
      </c>
      <c r="C116" s="16" t="s">
        <v>93</v>
      </c>
      <c r="D116" s="17">
        <v>2</v>
      </c>
      <c r="E116" s="18"/>
      <c r="F116" s="19"/>
      <c r="G116" s="20"/>
      <c r="H116" s="21"/>
      <c r="I116" s="22"/>
    </row>
    <row r="117" spans="1:9" s="23" customFormat="1" ht="25.5">
      <c r="A117" s="29" t="s">
        <v>203</v>
      </c>
      <c r="B117" s="15" t="s">
        <v>204</v>
      </c>
      <c r="C117" s="16" t="s">
        <v>93</v>
      </c>
      <c r="D117" s="17">
        <v>2</v>
      </c>
      <c r="E117" s="18"/>
      <c r="F117" s="19"/>
      <c r="G117" s="20"/>
      <c r="H117" s="21"/>
      <c r="I117" s="22"/>
    </row>
    <row r="118" spans="1:9" s="23" customFormat="1" ht="14.25">
      <c r="A118" s="29" t="s">
        <v>205</v>
      </c>
      <c r="B118" s="15" t="s">
        <v>206</v>
      </c>
      <c r="C118" s="16" t="s">
        <v>56</v>
      </c>
      <c r="D118" s="17">
        <v>50</v>
      </c>
      <c r="E118" s="18"/>
      <c r="F118" s="19"/>
      <c r="G118" s="20"/>
      <c r="H118" s="21"/>
      <c r="I118" s="22"/>
    </row>
    <row r="119" spans="1:9" s="12" customFormat="1">
      <c r="A119" s="26">
        <v>20</v>
      </c>
      <c r="B119" s="5" t="s">
        <v>207</v>
      </c>
      <c r="C119" s="6"/>
      <c r="D119" s="24"/>
      <c r="E119" s="25"/>
      <c r="F119" s="8"/>
      <c r="G119" s="9"/>
      <c r="H119" s="10"/>
      <c r="I119" s="11"/>
    </row>
    <row r="120" spans="1:9" s="23" customFormat="1" ht="14.25">
      <c r="A120" s="29" t="s">
        <v>208</v>
      </c>
      <c r="B120" s="15" t="s">
        <v>191</v>
      </c>
      <c r="C120" s="16" t="s">
        <v>93</v>
      </c>
      <c r="D120" s="17">
        <v>12</v>
      </c>
      <c r="E120" s="18"/>
      <c r="F120" s="19"/>
      <c r="G120" s="20"/>
      <c r="H120" s="21"/>
      <c r="I120" s="22"/>
    </row>
    <row r="121" spans="1:9" s="23" customFormat="1" ht="14.25">
      <c r="A121" s="29" t="s">
        <v>209</v>
      </c>
      <c r="B121" s="15" t="s">
        <v>193</v>
      </c>
      <c r="C121" s="16" t="s">
        <v>70</v>
      </c>
      <c r="D121" s="17">
        <v>40</v>
      </c>
      <c r="E121" s="18"/>
      <c r="F121" s="19"/>
      <c r="G121" s="20"/>
      <c r="H121" s="21"/>
      <c r="I121" s="22"/>
    </row>
    <row r="122" spans="1:9" s="23" customFormat="1" ht="38.25">
      <c r="A122" s="29" t="s">
        <v>210</v>
      </c>
      <c r="B122" s="15" t="s">
        <v>195</v>
      </c>
      <c r="C122" s="16" t="s">
        <v>93</v>
      </c>
      <c r="D122" s="17">
        <v>2</v>
      </c>
      <c r="E122" s="18"/>
      <c r="F122" s="19"/>
      <c r="G122" s="20"/>
      <c r="H122" s="21"/>
      <c r="I122" s="22"/>
    </row>
    <row r="123" spans="1:9" s="23" customFormat="1" ht="38.25">
      <c r="A123" s="29" t="s">
        <v>211</v>
      </c>
      <c r="B123" s="15" t="s">
        <v>212</v>
      </c>
      <c r="C123" s="16" t="s">
        <v>93</v>
      </c>
      <c r="D123" s="17">
        <v>2</v>
      </c>
      <c r="E123" s="18"/>
      <c r="F123" s="19"/>
      <c r="G123" s="20"/>
      <c r="H123" s="21"/>
      <c r="I123" s="22"/>
    </row>
    <row r="124" spans="1:9" s="23" customFormat="1" ht="25.5">
      <c r="A124" s="29" t="s">
        <v>213</v>
      </c>
      <c r="B124" s="15" t="s">
        <v>204</v>
      </c>
      <c r="C124" s="16" t="s">
        <v>93</v>
      </c>
      <c r="D124" s="17">
        <v>12</v>
      </c>
      <c r="E124" s="18"/>
      <c r="F124" s="19"/>
      <c r="G124" s="20"/>
      <c r="H124" s="21"/>
      <c r="I124" s="22"/>
    </row>
    <row r="125" spans="1:9" s="49" customFormat="1" ht="15.75">
      <c r="A125" s="44"/>
      <c r="B125" s="45" t="s">
        <v>214</v>
      </c>
      <c r="C125" s="6"/>
      <c r="D125" s="24"/>
      <c r="E125" s="25"/>
      <c r="F125" s="8"/>
      <c r="G125" s="46"/>
      <c r="H125" s="47"/>
      <c r="I125" s="48"/>
    </row>
    <row r="126" spans="1:9" s="49" customFormat="1" ht="15.75">
      <c r="A126" s="4">
        <v>21</v>
      </c>
      <c r="B126" s="45" t="s">
        <v>215</v>
      </c>
      <c r="C126" s="6"/>
      <c r="D126" s="24"/>
      <c r="E126" s="25"/>
      <c r="F126" s="8"/>
      <c r="G126" s="46"/>
      <c r="H126" s="47"/>
      <c r="I126" s="48"/>
    </row>
    <row r="127" spans="1:9" ht="38.25">
      <c r="A127" s="50" t="s">
        <v>216</v>
      </c>
      <c r="B127" s="51" t="s">
        <v>217</v>
      </c>
      <c r="C127" s="52" t="s">
        <v>93</v>
      </c>
      <c r="D127" s="53">
        <v>1</v>
      </c>
      <c r="E127" s="54"/>
      <c r="F127" s="55"/>
      <c r="G127" s="56"/>
      <c r="H127" s="57"/>
      <c r="I127" s="58"/>
    </row>
    <row r="128" spans="1:9" s="49" customFormat="1" ht="15.75">
      <c r="A128" s="4">
        <v>22</v>
      </c>
      <c r="B128" s="45" t="s">
        <v>218</v>
      </c>
      <c r="C128" s="6"/>
      <c r="D128" s="24"/>
      <c r="E128" s="25"/>
      <c r="F128" s="8"/>
      <c r="G128" s="46"/>
      <c r="H128" s="47"/>
      <c r="I128" s="48"/>
    </row>
    <row r="129" spans="1:9" ht="25.5">
      <c r="A129" s="50" t="s">
        <v>219</v>
      </c>
      <c r="B129" s="51" t="s">
        <v>220</v>
      </c>
      <c r="C129" s="52" t="s">
        <v>19</v>
      </c>
      <c r="D129" s="53">
        <v>1</v>
      </c>
      <c r="E129" s="54"/>
      <c r="F129" s="55"/>
      <c r="G129" s="56"/>
      <c r="H129" s="57"/>
      <c r="I129" s="58"/>
    </row>
    <row r="130" spans="1:9" s="49" customFormat="1" ht="15.75">
      <c r="A130" s="4">
        <v>23</v>
      </c>
      <c r="B130" s="45" t="s">
        <v>221</v>
      </c>
      <c r="C130" s="6"/>
      <c r="D130" s="24"/>
      <c r="E130" s="25"/>
      <c r="F130" s="8"/>
      <c r="G130" s="46"/>
      <c r="H130" s="47"/>
      <c r="I130" s="48"/>
    </row>
    <row r="131" spans="1:9">
      <c r="A131" s="50" t="s">
        <v>222</v>
      </c>
      <c r="B131" s="51" t="s">
        <v>223</v>
      </c>
      <c r="C131" s="52" t="s">
        <v>93</v>
      </c>
      <c r="D131" s="53">
        <v>1</v>
      </c>
      <c r="E131" s="54"/>
      <c r="F131" s="55"/>
      <c r="G131" s="56"/>
      <c r="H131" s="57"/>
      <c r="I131" s="58"/>
    </row>
    <row r="132" spans="1:9">
      <c r="A132" s="50" t="s">
        <v>224</v>
      </c>
      <c r="B132" s="51" t="s">
        <v>225</v>
      </c>
      <c r="C132" s="52" t="s">
        <v>93</v>
      </c>
      <c r="D132" s="53">
        <v>1</v>
      </c>
      <c r="E132" s="54"/>
      <c r="F132" s="55"/>
      <c r="G132" s="56"/>
      <c r="H132" s="57"/>
      <c r="I132" s="58"/>
    </row>
    <row r="133" spans="1:9">
      <c r="A133" s="50" t="s">
        <v>226</v>
      </c>
      <c r="B133" s="51" t="s">
        <v>227</v>
      </c>
      <c r="C133" s="52" t="s">
        <v>93</v>
      </c>
      <c r="D133" s="53">
        <v>1</v>
      </c>
      <c r="E133" s="54"/>
      <c r="F133" s="55"/>
      <c r="G133" s="56"/>
      <c r="H133" s="57"/>
      <c r="I133" s="58"/>
    </row>
    <row r="134" spans="1:9">
      <c r="A134" s="50" t="s">
        <v>228</v>
      </c>
      <c r="B134" s="51" t="s">
        <v>229</v>
      </c>
      <c r="C134" s="52" t="s">
        <v>93</v>
      </c>
      <c r="D134" s="53">
        <v>1</v>
      </c>
      <c r="E134" s="54"/>
      <c r="F134" s="55"/>
      <c r="G134" s="56"/>
      <c r="H134" s="57"/>
      <c r="I134" s="58"/>
    </row>
    <row r="135" spans="1:9">
      <c r="A135" s="50" t="s">
        <v>230</v>
      </c>
      <c r="B135" s="51" t="s">
        <v>231</v>
      </c>
      <c r="C135" s="52" t="s">
        <v>93</v>
      </c>
      <c r="D135" s="53">
        <v>1</v>
      </c>
      <c r="E135" s="54"/>
      <c r="F135" s="55"/>
      <c r="G135" s="56"/>
      <c r="H135" s="57"/>
      <c r="I135" s="58"/>
    </row>
    <row r="136" spans="1:9">
      <c r="A136" s="50" t="s">
        <v>232</v>
      </c>
      <c r="B136" s="51" t="s">
        <v>233</v>
      </c>
      <c r="C136" s="52" t="s">
        <v>93</v>
      </c>
      <c r="D136" s="53">
        <v>1</v>
      </c>
      <c r="E136" s="54"/>
      <c r="F136" s="55"/>
      <c r="G136" s="56"/>
      <c r="H136" s="57"/>
      <c r="I136" s="58"/>
    </row>
    <row r="137" spans="1:9" s="49" customFormat="1" ht="15.75">
      <c r="A137" s="4">
        <v>24</v>
      </c>
      <c r="B137" s="45" t="s">
        <v>234</v>
      </c>
      <c r="C137" s="6"/>
      <c r="D137" s="24"/>
      <c r="E137" s="25"/>
      <c r="F137" s="8"/>
      <c r="G137" s="46"/>
      <c r="H137" s="47"/>
      <c r="I137" s="48"/>
    </row>
    <row r="138" spans="1:9">
      <c r="A138" s="50" t="s">
        <v>235</v>
      </c>
      <c r="B138" s="51" t="s">
        <v>236</v>
      </c>
      <c r="C138" s="52" t="s">
        <v>93</v>
      </c>
      <c r="D138" s="53">
        <v>1</v>
      </c>
      <c r="E138" s="54"/>
      <c r="F138" s="55"/>
      <c r="G138" s="56"/>
      <c r="H138" s="57"/>
      <c r="I138" s="58"/>
    </row>
    <row r="139" spans="1:9">
      <c r="A139" s="50" t="s">
        <v>237</v>
      </c>
      <c r="B139" s="51" t="s">
        <v>238</v>
      </c>
      <c r="C139" s="52" t="s">
        <v>93</v>
      </c>
      <c r="D139" s="53">
        <v>1</v>
      </c>
      <c r="E139" s="54"/>
      <c r="F139" s="55"/>
      <c r="G139" s="56"/>
      <c r="H139" s="57"/>
      <c r="I139" s="58"/>
    </row>
    <row r="140" spans="1:9">
      <c r="A140" s="50" t="s">
        <v>239</v>
      </c>
      <c r="B140" s="51" t="s">
        <v>240</v>
      </c>
      <c r="C140" s="52" t="s">
        <v>93</v>
      </c>
      <c r="D140" s="53">
        <v>1</v>
      </c>
      <c r="E140" s="54"/>
      <c r="F140" s="55"/>
      <c r="G140" s="56"/>
      <c r="H140" s="57"/>
      <c r="I140" s="58"/>
    </row>
    <row r="141" spans="1:9" s="49" customFormat="1" ht="15.75">
      <c r="A141" s="4">
        <v>25</v>
      </c>
      <c r="B141" s="45" t="s">
        <v>241</v>
      </c>
      <c r="C141" s="6"/>
      <c r="D141" s="24"/>
      <c r="E141" s="25"/>
      <c r="F141" s="8"/>
      <c r="G141" s="46"/>
      <c r="H141" s="47"/>
      <c r="I141" s="48"/>
    </row>
    <row r="142" spans="1:9">
      <c r="A142" s="50" t="s">
        <v>242</v>
      </c>
      <c r="B142" s="51" t="s">
        <v>243</v>
      </c>
      <c r="C142" s="52" t="s">
        <v>19</v>
      </c>
      <c r="D142" s="53">
        <v>1</v>
      </c>
      <c r="E142" s="54"/>
      <c r="F142" s="55"/>
      <c r="G142" s="56"/>
      <c r="H142" s="57"/>
      <c r="I142" s="58"/>
    </row>
    <row r="143" spans="1:9">
      <c r="A143" s="50" t="s">
        <v>244</v>
      </c>
      <c r="B143" s="51" t="s">
        <v>245</v>
      </c>
      <c r="C143" s="52" t="s">
        <v>19</v>
      </c>
      <c r="D143" s="53">
        <v>1</v>
      </c>
      <c r="E143" s="54"/>
      <c r="F143" s="55"/>
      <c r="G143" s="56"/>
      <c r="H143" s="57"/>
      <c r="I143" s="58"/>
    </row>
    <row r="144" spans="1:9">
      <c r="A144" s="50" t="s">
        <v>246</v>
      </c>
      <c r="B144" s="51" t="s">
        <v>247</v>
      </c>
      <c r="C144" s="52" t="s">
        <v>19</v>
      </c>
      <c r="D144" s="53">
        <v>1</v>
      </c>
      <c r="E144" s="54"/>
      <c r="F144" s="55"/>
      <c r="G144" s="56"/>
      <c r="H144" s="57"/>
      <c r="I144" s="58"/>
    </row>
    <row r="145" spans="1:9" s="49" customFormat="1" ht="15.75">
      <c r="A145" s="4">
        <v>26</v>
      </c>
      <c r="B145" s="45" t="s">
        <v>248</v>
      </c>
      <c r="C145" s="6"/>
      <c r="D145" s="24"/>
      <c r="E145" s="25"/>
      <c r="F145" s="8"/>
      <c r="G145" s="46"/>
      <c r="H145" s="47"/>
      <c r="I145" s="48"/>
    </row>
    <row r="146" spans="1:9" ht="25.5">
      <c r="A146" s="50" t="s">
        <v>249</v>
      </c>
      <c r="B146" s="51" t="s">
        <v>250</v>
      </c>
      <c r="C146" s="52" t="s">
        <v>93</v>
      </c>
      <c r="D146" s="53">
        <v>1</v>
      </c>
      <c r="E146" s="54"/>
      <c r="F146" s="55"/>
      <c r="G146" s="56"/>
      <c r="H146" s="57"/>
      <c r="I146" s="58"/>
    </row>
    <row r="147" spans="1:9" ht="25.5">
      <c r="A147" s="50" t="s">
        <v>251</v>
      </c>
      <c r="B147" s="51" t="s">
        <v>252</v>
      </c>
      <c r="C147" s="52" t="s">
        <v>93</v>
      </c>
      <c r="D147" s="53">
        <v>1</v>
      </c>
      <c r="E147" s="54"/>
      <c r="F147" s="55"/>
      <c r="G147" s="56"/>
      <c r="H147" s="57"/>
      <c r="I147" s="58"/>
    </row>
    <row r="148" spans="1:9" ht="25.5">
      <c r="A148" s="50" t="s">
        <v>253</v>
      </c>
      <c r="B148" s="51" t="s">
        <v>254</v>
      </c>
      <c r="C148" s="52" t="s">
        <v>93</v>
      </c>
      <c r="D148" s="53">
        <v>1</v>
      </c>
      <c r="E148" s="54"/>
      <c r="F148" s="55"/>
      <c r="G148" s="56"/>
      <c r="H148" s="57"/>
      <c r="I148" s="58"/>
    </row>
    <row r="149" spans="1:9" ht="25.5">
      <c r="A149" s="50" t="s">
        <v>255</v>
      </c>
      <c r="B149" s="51" t="s">
        <v>256</v>
      </c>
      <c r="C149" s="52" t="s">
        <v>93</v>
      </c>
      <c r="D149" s="53">
        <v>1</v>
      </c>
      <c r="E149" s="54"/>
      <c r="F149" s="55"/>
      <c r="G149" s="56"/>
      <c r="H149" s="57"/>
      <c r="I149" s="58"/>
    </row>
    <row r="150" spans="1:9" s="49" customFormat="1" ht="15.75">
      <c r="A150" s="4">
        <v>27</v>
      </c>
      <c r="B150" s="45" t="s">
        <v>257</v>
      </c>
      <c r="C150" s="6"/>
      <c r="D150" s="24"/>
      <c r="E150" s="25"/>
      <c r="F150" s="8"/>
      <c r="G150" s="46"/>
      <c r="H150" s="47"/>
      <c r="I150" s="48"/>
    </row>
    <row r="151" spans="1:9">
      <c r="A151" s="50" t="s">
        <v>258</v>
      </c>
      <c r="B151" s="51" t="s">
        <v>259</v>
      </c>
      <c r="C151" s="52" t="s">
        <v>260</v>
      </c>
      <c r="D151" s="53">
        <v>30</v>
      </c>
      <c r="E151" s="54"/>
      <c r="F151" s="55"/>
      <c r="G151" s="56"/>
      <c r="H151" s="57"/>
      <c r="I151" s="58"/>
    </row>
    <row r="152" spans="1:9" ht="15.75" thickBot="1">
      <c r="A152" s="59" t="s">
        <v>261</v>
      </c>
      <c r="B152" s="60" t="s">
        <v>262</v>
      </c>
      <c r="C152" s="61" t="s">
        <v>41</v>
      </c>
      <c r="D152" s="62">
        <v>12</v>
      </c>
      <c r="E152" s="63"/>
      <c r="F152" s="64"/>
      <c r="G152" s="65"/>
      <c r="H152" s="66"/>
      <c r="I152" s="67"/>
    </row>
    <row r="153" spans="1:9" ht="15.75" thickBot="1">
      <c r="A153" s="68" t="s">
        <v>263</v>
      </c>
      <c r="B153" s="69"/>
      <c r="C153" s="70"/>
      <c r="D153" s="71"/>
      <c r="E153" s="72"/>
      <c r="F153" s="73">
        <f t="shared" ref="F153" si="1">ROUND(D153*E153,2)</f>
        <v>0</v>
      </c>
      <c r="G153" s="74"/>
      <c r="H153" s="75" t="str">
        <f t="shared" ref="H153" si="2">IF(G153&lt;&gt;"",ROUND(D153*G153,2),"")</f>
        <v/>
      </c>
      <c r="I153" s="76"/>
    </row>
    <row r="154" spans="1:9" ht="15.75" thickBot="1">
      <c r="A154" s="104" t="s">
        <v>264</v>
      </c>
      <c r="B154" s="105"/>
      <c r="C154" s="106" t="s">
        <v>265</v>
      </c>
      <c r="D154" s="107"/>
      <c r="E154" s="108"/>
      <c r="F154" s="109"/>
      <c r="G154" s="74"/>
      <c r="H154" s="75"/>
      <c r="I154" s="76"/>
    </row>
    <row r="155" spans="1:9" ht="15.75" thickBot="1">
      <c r="A155" s="77"/>
      <c r="B155" s="69"/>
      <c r="C155" s="70"/>
      <c r="D155" s="70"/>
      <c r="E155" s="78"/>
      <c r="F155" s="79"/>
      <c r="G155" s="74"/>
      <c r="H155" s="74"/>
      <c r="I155" s="76"/>
    </row>
    <row r="156" spans="1:9" ht="16.5" thickBot="1">
      <c r="A156" s="80"/>
      <c r="B156" s="81"/>
      <c r="C156" s="106" t="s">
        <v>266</v>
      </c>
      <c r="D156" s="107"/>
      <c r="E156" s="99">
        <f>ROUND(SUM(F11:F152),2)</f>
        <v>0</v>
      </c>
      <c r="F156" s="100"/>
      <c r="G156" s="82" t="s">
        <v>267</v>
      </c>
      <c r="H156" s="83">
        <f>ROUND(SUM(H8:H152),2)</f>
        <v>0</v>
      </c>
      <c r="I156" s="76"/>
    </row>
    <row r="157" spans="1:9" ht="15.75" thickBot="1">
      <c r="A157" s="80"/>
      <c r="B157" s="81"/>
      <c r="C157" s="74"/>
      <c r="D157" s="84"/>
      <c r="E157" s="85"/>
      <c r="F157" s="84"/>
      <c r="G157" s="74"/>
      <c r="H157" s="74"/>
      <c r="I157" s="76"/>
    </row>
    <row r="158" spans="1:9" ht="16.5" thickBot="1">
      <c r="A158" s="80"/>
      <c r="B158" s="81"/>
      <c r="C158" s="97" t="s">
        <v>268</v>
      </c>
      <c r="D158" s="98"/>
      <c r="E158" s="99">
        <f>ROUND(E156+E154*H156,2)</f>
        <v>0</v>
      </c>
      <c r="F158" s="100"/>
      <c r="G158" s="74"/>
      <c r="H158" s="74"/>
      <c r="I158" s="76"/>
    </row>
    <row r="159" spans="1:9">
      <c r="A159" s="80"/>
      <c r="B159" s="81"/>
      <c r="C159" s="74"/>
      <c r="D159" s="84"/>
      <c r="E159" s="85"/>
      <c r="F159" s="84"/>
      <c r="G159" s="74"/>
      <c r="H159" s="74"/>
      <c r="I159" s="76"/>
    </row>
    <row r="160" spans="1:9" ht="15.75" thickBot="1">
      <c r="A160" s="86"/>
      <c r="B160" s="87"/>
      <c r="C160" s="88"/>
      <c r="D160" s="89"/>
      <c r="E160" s="90"/>
      <c r="F160" s="89"/>
      <c r="G160" s="88"/>
      <c r="H160" s="88"/>
      <c r="I160" s="91"/>
    </row>
    <row r="161" spans="5:5">
      <c r="E161" s="92"/>
    </row>
    <row r="162" spans="5:5">
      <c r="E162" s="93"/>
    </row>
  </sheetData>
  <mergeCells count="19">
    <mergeCell ref="A1:B2"/>
    <mergeCell ref="C1:I1"/>
    <mergeCell ref="C2:E2"/>
    <mergeCell ref="F2:I2"/>
    <mergeCell ref="A3:I5"/>
    <mergeCell ref="C158:D158"/>
    <mergeCell ref="E158:F158"/>
    <mergeCell ref="G6:H6"/>
    <mergeCell ref="I6:I7"/>
    <mergeCell ref="A154:B154"/>
    <mergeCell ref="C154:D154"/>
    <mergeCell ref="E154:F154"/>
    <mergeCell ref="C156:D156"/>
    <mergeCell ref="E156:F156"/>
    <mergeCell ref="A6:A7"/>
    <mergeCell ref="B6:B7"/>
    <mergeCell ref="C6:C7"/>
    <mergeCell ref="D6:D7"/>
    <mergeCell ref="E6:F6"/>
  </mergeCells>
  <printOptions horizontalCentered="1"/>
  <pageMargins left="0.51181102362204722" right="0.51181102362204722" top="0.27559055118110237" bottom="0.35433070866141736" header="0.23622047244094491" footer="0.19685039370078741"/>
  <pageSetup paperSize="9" scale="52" fitToHeight="4" orientation="landscape" r:id="rId1"/>
  <headerFooter>
    <oddFooter>&amp;C&amp;10Folha &amp;P de &amp;N</oddFooter>
  </headerFooter>
  <rowBreaks count="3" manualBreakCount="3">
    <brk id="55" max="8" man="1"/>
    <brk id="79" max="8" man="1"/>
    <brk id="118"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PSQ</vt:lpstr>
      <vt:lpstr>PSQ!Area_de_impressao</vt:lpstr>
      <vt:lpstr>PSQ!Titulos_de_impressao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Infraero</dc:creator>
  <cp:lastModifiedBy>Infraero</cp:lastModifiedBy>
  <dcterms:created xsi:type="dcterms:W3CDTF">2011-12-12T17:21:18Z</dcterms:created>
  <dcterms:modified xsi:type="dcterms:W3CDTF">2012-01-05T17:41:28Z</dcterms:modified>
</cp:coreProperties>
</file>